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8595" tabRatio="714" activeTab="2"/>
  </bookViews>
  <sheets>
    <sheet name="OI" sheetId="18" r:id="rId1"/>
    <sheet name="502" sheetId="11" r:id="rId2"/>
    <sheet name="Sol-502" sheetId="13" r:id="rId3"/>
  </sheets>
  <externalReferences>
    <externalReference r:id="rId4"/>
    <externalReference r:id="rId5"/>
    <externalReference r:id="rId6"/>
    <externalReference r:id="rId7"/>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'[1]SPI - SI - IF'!#REF!</definedName>
    <definedName name="DTAA_Inc_CG">'[1]SPI - SI - IF'!$K$12</definedName>
    <definedName name="DTAA_Inc_OS">'[1]SPI - SI - IF'!$E$17</definedName>
    <definedName name="DTAA_INCOME">'[1]SPI - SI - IF'!#REF!</definedName>
    <definedName name="DTAA_INCOME_CG">'[1]SPI - SI - IF'!$L$12</definedName>
    <definedName name="DTAA_INCOME_OS">'[1]SPI - SI - IF'!$F$17</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Totalb">[2]ICDS!$F$17</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#REF!</definedName>
    <definedName name="Nature_Amt2">#REF!</definedName>
    <definedName name="Nature_Amt3">#REF!</definedName>
    <definedName name="Nature_Name">#REF!</definedName>
    <definedName name="Nature_Name2">#REF!</definedName>
    <definedName name="Nature_Name3">#REF!</definedName>
    <definedName name="Nature_of_Business">[1]DropDownValues!$O$5:$O$80</definedName>
    <definedName name="newbasicPB4">[3]Sheet1!$T$4:$T$37</definedName>
    <definedName name="NoAccount_PL">#REF!</definedName>
    <definedName name="NOB">[2]DropDownValues!$CA$3:$CA$10</definedName>
    <definedName name="NOB.Code">'[1]Nature Of Business'!$C$3:$C$5</definedName>
    <definedName name="NOB44AD">[2]DropDownValues!$CB$3:$CB$312</definedName>
    <definedName name="NOB44ADA">[2]DropDownValues!$CD$3:$CD$39</definedName>
    <definedName name="normalBalIncm">'[1]Tax Calculated'!$B$100</definedName>
    <definedName name="oldbasicPB4">[3]Sheet1!$S$4:$S$37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#REF!</definedName>
    <definedName name="PL.Amount_a">#REF!</definedName>
    <definedName name="PL.Amount_b">#REF!</definedName>
    <definedName name="PL.Amount_c">#REF!</definedName>
    <definedName name="PL.Amount_d">#REF!</definedName>
    <definedName name="PL.AmtAvlAppr">#REF!</definedName>
    <definedName name="PL.AmtPaidToNonRes">#REF!</definedName>
    <definedName name="PL.AnyCompPaidToNonRes">#REF!</definedName>
    <definedName name="PL.AuditFee">#REF!</definedName>
    <definedName name="PL.BadDebt">#REF!</definedName>
    <definedName name="PL.BalBFPrevYr">#REF!</definedName>
    <definedName name="PL.Bonus">#REF!</definedName>
    <definedName name="PL.BusinessReceipts">#REF!</definedName>
    <definedName name="PL.ClubExp">#REF!</definedName>
    <definedName name="PL.Comissions">#REF!</definedName>
    <definedName name="PL.CommissionExpdr">#REF!</definedName>
    <definedName name="PL.Conference">#REF!</definedName>
    <definedName name="PL.ConsumptionOfStores">#REF!</definedName>
    <definedName name="PL.ContToGratFund">#REF!</definedName>
    <definedName name="PL.ContToOthFund">#REF!</definedName>
    <definedName name="PL.ContToPF">#REF!</definedName>
    <definedName name="PL.ContToSuperAnnFund">#REF!</definedName>
    <definedName name="PL.ConveyanceExp">#REF!</definedName>
    <definedName name="PL.DepreciationAmort">#REF!</definedName>
    <definedName name="PL.Dividends">#REF!</definedName>
    <definedName name="PL.Donation">#REF!</definedName>
    <definedName name="PL.Entertainment">#REF!</definedName>
    <definedName name="PL.Expenses">#REF!</definedName>
    <definedName name="PL.Expenses_ii">#REF!</definedName>
    <definedName name="PL.FestivalCelebExp">#REF!</definedName>
    <definedName name="PL.ForeignTravelExp">#REF!</definedName>
    <definedName name="PL.Freight">#REF!</definedName>
    <definedName name="PL.Gift">#REF!</definedName>
    <definedName name="PL.GrossProfit">#REF!</definedName>
    <definedName name="PL.GrossProfit_ii">#REF!</definedName>
    <definedName name="PL.GrossReceipt">#REF!</definedName>
    <definedName name="PL.GrossReceipt_ii">#REF!</definedName>
    <definedName name="PL.GrossReceipts">#REF!</definedName>
    <definedName name="PL.GuestHouseExp">#REF!</definedName>
    <definedName name="PL.Hospitality">#REF!</definedName>
    <definedName name="PL.HotelBoardLodge">#REF!</definedName>
    <definedName name="PL.InterestExpdr">#REF!</definedName>
    <definedName name="PL.InterestInc">#REF!</definedName>
    <definedName name="PL.KeyManInsur">#REF!</definedName>
    <definedName name="PL.LeaveEncash">#REF!</definedName>
    <definedName name="PL.LeaveTravelBenft">#REF!</definedName>
    <definedName name="PL.LifeInsur">#REF!</definedName>
    <definedName name="PL.MedExpReimb">#REF!</definedName>
    <definedName name="PL.MedInsur">#REF!</definedName>
    <definedName name="PL.MiscOthIncome">#REF!</definedName>
    <definedName name="PL.NatureOfIncome_a">#REF!</definedName>
    <definedName name="PL.NatureOfIncome_b">#REF!</definedName>
    <definedName name="PL.NatureOfIncome_c">#REF!</definedName>
    <definedName name="PL.NatureOfIncome_d">#REF!</definedName>
    <definedName name="PL.NetProfit">#REF!</definedName>
    <definedName name="PL.NetProfit_ii">#REF!</definedName>
    <definedName name="PL.OpeningStock">#REF!</definedName>
    <definedName name="PL.OperatingRevenueAmt_a">#REF!</definedName>
    <definedName name="PL.OperatingRevenueAmt_b">#REF!</definedName>
    <definedName name="PL.OperatingRevenueAmt_c">#REF!</definedName>
    <definedName name="PL.OperatingRevenueAmt_d">#REF!</definedName>
    <definedName name="PL.OperatingRevenueName_a">#REF!</definedName>
    <definedName name="PL.OperatingRevenueName_b">#REF!</definedName>
    <definedName name="PL.OperatingRevenueName_c">#REF!</definedName>
    <definedName name="PL.OperatingRevenueName_d">#REF!</definedName>
    <definedName name="PL.OperatingRevenueTotAmt">#REF!</definedName>
    <definedName name="PL.OthEmpBenftExpdr">#REF!</definedName>
    <definedName name="PL.OtherExpenses">#REF!</definedName>
    <definedName name="PL.OthersAmtLt1Lakh">#REF!</definedName>
    <definedName name="PL.OthersWherePANNotAvlble">#REF!</definedName>
    <definedName name="PL.OthInsur">#REF!</definedName>
    <definedName name="PL.OthProvisionsExpdr">#REF!</definedName>
    <definedName name="PL.PartnerAccBalTrf">#REF!</definedName>
    <definedName name="PL.PBIDTA">#REF!</definedName>
    <definedName name="PL.PBT">#REF!</definedName>
    <definedName name="PL.PowerFuel">#REF!</definedName>
    <definedName name="PL.ProfitAfterTax">#REF!</definedName>
    <definedName name="PL.ProfitOnAgriIncome">#REF!</definedName>
    <definedName name="PL.ProfitOnCurrFluct">#REF!</definedName>
    <definedName name="PL.ProfitOnInvChrSTT">#REF!</definedName>
    <definedName name="PL.ProfitOnOthInv">#REF!</definedName>
    <definedName name="PL.ProfitOnSaleFixedAsset">#REF!</definedName>
    <definedName name="PL.ProvDefTax">#REF!</definedName>
    <definedName name="PL.ProvForBadDoubtDebt">#REF!</definedName>
    <definedName name="PL.ProvForCurrTax">#REF!</definedName>
    <definedName name="PL.Purchases">#REF!</definedName>
    <definedName name="PL.RentExpdr">#REF!</definedName>
    <definedName name="PL.RentInc">#REF!</definedName>
    <definedName name="PL.RepairMach">#REF!</definedName>
    <definedName name="PL.RepairsBldg">#REF!</definedName>
    <definedName name="PL.SaleOfGoods">#REF!</definedName>
    <definedName name="PL.SaleOfServices">#REF!</definedName>
    <definedName name="PL.SalePromoExp">#REF!</definedName>
    <definedName name="PL.SalsWages">#REF!</definedName>
    <definedName name="PL.Scholarship">#REF!</definedName>
    <definedName name="PL.StaffWelfareExp">#REF!</definedName>
    <definedName name="PL.TelephoneExp">#REF!</definedName>
    <definedName name="PL.TotalNAC">#REF!</definedName>
    <definedName name="PL.TotCreditsToPL">#REF!</definedName>
    <definedName name="PL.TotEmployeeComp">#REF!</definedName>
    <definedName name="PL.TotInsurances">#REF!</definedName>
    <definedName name="PL.TotOthIncome">#REF!</definedName>
    <definedName name="PL.TotRevenueFrmOperations">#REF!</definedName>
    <definedName name="PL.TravelExp">#REF!</definedName>
    <definedName name="PL.TrfToReserves">#REF!</definedName>
    <definedName name="PLBD.Amount">#REF!</definedName>
    <definedName name="PLBD.Amount_a">#REF!</definedName>
    <definedName name="PLBD.Amount_b">#REF!</definedName>
    <definedName name="PLBD.Amount_c">#REF!</definedName>
    <definedName name="PLBD.Amount_d">#REF!</definedName>
    <definedName name="PLBD.Amount_e">#REF!</definedName>
    <definedName name="PLBD.PAN">#REF!</definedName>
    <definedName name="PLBD.PAN_a">#REF!</definedName>
    <definedName name="PLBD.PAN_b">#REF!</definedName>
    <definedName name="PLBD.PAN_c">#REF!</definedName>
    <definedName name="PLBD.PAN_d">#REF!</definedName>
    <definedName name="PLBD.PAN_e">#REF!</definedName>
    <definedName name="PLCE.NonResOtherCompany">#REF!</definedName>
    <definedName name="PLCE.Others">#REF!</definedName>
    <definedName name="PLCrEx.OthDutyTaxCess">#REF!</definedName>
    <definedName name="PLCrEx.ServiceTax">#REF!</definedName>
    <definedName name="PLCrEx.TotExciseCustomsVAT">#REF!</definedName>
    <definedName name="PLCrEx.UnionExciseDuty">#REF!</definedName>
    <definedName name="PLCrEx.VATorSaleTax">#REF!</definedName>
    <definedName name="PLCS.FinishedGoods">#REF!</definedName>
    <definedName name="PLCS.RawMaterial">#REF!</definedName>
    <definedName name="PLCS.TotIncome">#REF!</definedName>
    <definedName name="PLCS.WorkInProgress">#REF!</definedName>
    <definedName name="PLDutiEx.CounterVailDuty">#REF!</definedName>
    <definedName name="PLDutiEx.CustomDuty">#REF!</definedName>
    <definedName name="PLDutiEx.OthDutyTaxCess">#REF!</definedName>
    <definedName name="PLDutiEx.ServiceTax">#REF!</definedName>
    <definedName name="PLDutiEx.SplAddDuty">#REF!</definedName>
    <definedName name="PLDutiEx.TotExciseCustomsVAT">#REF!</definedName>
    <definedName name="PLDutiEx.UnionExciseDuty">#REF!</definedName>
    <definedName name="PLDutiEx.VATorSaleTax">#REF!</definedName>
    <definedName name="PLI.NonResOtherCompany">#REF!</definedName>
    <definedName name="PLI.Others">#REF!</definedName>
    <definedName name="PLOE.ExpenseAmt_a">#REF!</definedName>
    <definedName name="PLOE.ExpenseAmt_b">#REF!</definedName>
    <definedName name="PLOE.ExpenseAmt_c">#REF!</definedName>
    <definedName name="PLOE.ExpenseAmt_d">#REF!</definedName>
    <definedName name="PLOE.ExpenseNature_a">#REF!</definedName>
    <definedName name="PLOE.ExpenseNature_b">#REF!</definedName>
    <definedName name="PLOE.ExpenseNature_c">#REF!</definedName>
    <definedName name="PLOE.ExpenseNature_d">#REF!</definedName>
    <definedName name="PLOS.FinishedGoods">#REF!</definedName>
    <definedName name="PLOS.RawMaterial">#REF!</definedName>
    <definedName name="PLOS.WorkInProgress">#REF!</definedName>
    <definedName name="PLPC.NonResOtherCompany">#REF!</definedName>
    <definedName name="PLPC.Others">#REF!</definedName>
    <definedName name="PLPC.Total">#REF!</definedName>
    <definedName name="PLRateEx.Cess">#REF!</definedName>
    <definedName name="PLRateEx.OthDutyTaxCess">#REF!</definedName>
    <definedName name="PLRateEx.ServiceTax">#REF!</definedName>
    <definedName name="PLRateEx.TotExciseCustomsVAT">#REF!</definedName>
    <definedName name="PLRateEx.UnionExciseDuty">#REF!</definedName>
    <definedName name="PLRateEx.VATorSaleTax">#REF!</definedName>
    <definedName name="PLRY.NonResOtherCompany">#REF!</definedName>
    <definedName name="PLRY.Others">#REF!</definedName>
    <definedName name="PLRY.Total">#REF!</definedName>
    <definedName name="PortugueseCode">[1]DropDownValues!$D$72:$D$74</definedName>
    <definedName name="_xlnm.Print_Area" localSheetId="0">OI!$B$63:$H$70</definedName>
    <definedName name="_xlnm.Print_Area" localSheetId="2">'Sol-502'!$A$1:$F$67</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'[4]DropDown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3" l="1"/>
  <c r="D36" i="13"/>
  <c r="D35" i="13"/>
  <c r="D34" i="13"/>
  <c r="D28" i="13"/>
  <c r="D26" i="13"/>
  <c r="E56" i="13"/>
  <c r="D66" i="13"/>
  <c r="C66" i="13"/>
  <c r="D65" i="13"/>
  <c r="C65" i="13"/>
  <c r="D63" i="13"/>
  <c r="C63" i="13"/>
  <c r="D49" i="13"/>
  <c r="D48" i="13"/>
  <c r="E52" i="13"/>
  <c r="E51" i="13"/>
  <c r="D47" i="13"/>
  <c r="D45" i="13"/>
  <c r="E23" i="13"/>
  <c r="D22" i="13"/>
  <c r="E21" i="13"/>
  <c r="D17" i="13"/>
  <c r="D16" i="13"/>
  <c r="E15" i="13"/>
  <c r="E14" i="13"/>
  <c r="E5" i="13"/>
  <c r="E4" i="13"/>
  <c r="D67" i="13" l="1"/>
  <c r="C67" i="13"/>
  <c r="E37" i="13"/>
  <c r="E35" i="13"/>
  <c r="F28" i="13"/>
  <c r="D59" i="13"/>
  <c r="E22" i="13"/>
  <c r="F23" i="13" s="1"/>
  <c r="E17" i="13"/>
  <c r="E16" i="13"/>
  <c r="E6" i="13"/>
  <c r="D7" i="13" s="1"/>
  <c r="E8" i="13" s="1"/>
  <c r="E67" i="13" l="1"/>
  <c r="E53" i="13" s="1"/>
  <c r="F37" i="13"/>
  <c r="E18" i="13"/>
  <c r="E19" i="13" s="1"/>
  <c r="F8" i="13"/>
  <c r="E70" i="11" l="1"/>
  <c r="D70" i="11"/>
  <c r="F78" i="11"/>
  <c r="F56" i="11"/>
  <c r="D46" i="13" s="1"/>
  <c r="E50" i="13" s="1"/>
  <c r="F31" i="11"/>
  <c r="D30" i="11" s="1"/>
  <c r="D31" i="11" l="1"/>
  <c r="F82" i="11"/>
  <c r="D82" i="11"/>
  <c r="F35" i="11"/>
  <c r="F52" i="11" s="1"/>
  <c r="D52" i="11" l="1"/>
  <c r="D51" i="11"/>
  <c r="E43" i="13" s="1"/>
  <c r="B11" i="13" l="1"/>
  <c r="E55" i="13"/>
  <c r="E57" i="13" s="1"/>
  <c r="D60" i="13" l="1"/>
  <c r="D61" i="13" s="1"/>
  <c r="E12" i="13" s="1"/>
  <c r="E11" i="13"/>
  <c r="F12" i="13" l="1"/>
  <c r="F25" i="13" s="1"/>
  <c r="F29" i="13" s="1"/>
  <c r="E30" i="13" s="1"/>
  <c r="E32" i="13" s="1"/>
  <c r="F33" i="13" s="1"/>
  <c r="F38" i="13" s="1"/>
  <c r="F40" i="13" s="1"/>
</calcChain>
</file>

<file path=xl/sharedStrings.xml><?xml version="1.0" encoding="utf-8"?>
<sst xmlns="http://schemas.openxmlformats.org/spreadsheetml/2006/main" count="585" uniqueCount="485">
  <si>
    <t>Resident</t>
  </si>
  <si>
    <t>139(1)- On or Before due date</t>
  </si>
  <si>
    <t>Particulars</t>
  </si>
  <si>
    <t>Trading Account for the year ending March 31, 2020</t>
  </si>
  <si>
    <t>Amount</t>
  </si>
  <si>
    <t>Particular</t>
  </si>
  <si>
    <t>Opening Stock of finished goods</t>
  </si>
  <si>
    <t>Closing Stock of finished goods</t>
  </si>
  <si>
    <t>Profit and loss Account for the year ending March 31, 2020</t>
  </si>
  <si>
    <t>Rents</t>
  </si>
  <si>
    <t>Insurance</t>
  </si>
  <si>
    <t>Salaries and wages</t>
  </si>
  <si>
    <t>Bonus</t>
  </si>
  <si>
    <t>Commission</t>
  </si>
  <si>
    <t>Audit fee</t>
  </si>
  <si>
    <t>Rent and taxes (IGST)</t>
  </si>
  <si>
    <t>Other expenses (Mis.)</t>
  </si>
  <si>
    <t>Depreciation</t>
  </si>
  <si>
    <t>Plant and Machinery</t>
  </si>
  <si>
    <t>Rate</t>
  </si>
  <si>
    <t>Net Fixed Asset</t>
  </si>
  <si>
    <t>Creditors</t>
  </si>
  <si>
    <t>Long term investment (Quoted)</t>
  </si>
  <si>
    <t>Inventories (Finished Goods)</t>
  </si>
  <si>
    <t>Debtors</t>
  </si>
  <si>
    <t>Cash in hand</t>
  </si>
  <si>
    <t>Balance with bank</t>
  </si>
  <si>
    <r>
      <t>1.</t>
    </r>
    <r>
      <rPr>
        <sz val="7"/>
        <color theme="1"/>
        <rFont val="Times New Roman"/>
        <family val="1"/>
      </rPr>
      <t xml:space="preserve">     </t>
    </r>
    <r>
      <rPr>
        <sz val="12"/>
        <color theme="1"/>
        <rFont val="Times New Roman"/>
        <family val="1"/>
      </rPr>
      <t>Gross rent</t>
    </r>
  </si>
  <si>
    <r>
      <t>2.</t>
    </r>
    <r>
      <rPr>
        <sz val="7"/>
        <color theme="1"/>
        <rFont val="Times New Roman"/>
        <family val="1"/>
      </rPr>
      <t xml:space="preserve">      </t>
    </r>
    <r>
      <rPr>
        <sz val="12"/>
        <color theme="1"/>
        <rFont val="Times New Roman"/>
        <family val="1"/>
      </rPr>
      <t xml:space="preserve">Date of Deposit: </t>
    </r>
  </si>
  <si>
    <r>
      <t>4.</t>
    </r>
    <r>
      <rPr>
        <sz val="7"/>
        <color theme="1"/>
        <rFont val="Times New Roman"/>
        <family val="1"/>
      </rPr>
      <t xml:space="preserve">      </t>
    </r>
    <r>
      <rPr>
        <sz val="12"/>
        <color theme="1"/>
        <rFont val="Times New Roman"/>
        <family val="1"/>
      </rPr>
      <t>Amount</t>
    </r>
  </si>
  <si>
    <r>
      <t>2.</t>
    </r>
    <r>
      <rPr>
        <sz val="7"/>
        <color theme="1"/>
        <rFont val="Times New Roman"/>
        <family val="1"/>
      </rPr>
      <t xml:space="preserve">      </t>
    </r>
    <r>
      <rPr>
        <sz val="12"/>
        <color theme="1"/>
        <rFont val="Times New Roman"/>
        <family val="1"/>
      </rPr>
      <t>TAN</t>
    </r>
  </si>
  <si>
    <r>
      <t>3.</t>
    </r>
    <r>
      <rPr>
        <sz val="7"/>
        <color theme="1"/>
        <rFont val="Times New Roman"/>
        <family val="1"/>
      </rPr>
      <t xml:space="preserve">      </t>
    </r>
    <r>
      <rPr>
        <sz val="12"/>
        <color theme="1"/>
        <rFont val="Times New Roman"/>
        <family val="1"/>
      </rPr>
      <t xml:space="preserve">Amount of TDS deducted </t>
    </r>
  </si>
  <si>
    <r>
      <t>2.</t>
    </r>
    <r>
      <rPr>
        <sz val="7"/>
        <color theme="1"/>
        <rFont val="Times New Roman"/>
        <family val="1"/>
      </rPr>
      <t xml:space="preserve">      </t>
    </r>
    <r>
      <rPr>
        <sz val="12"/>
        <color theme="1"/>
        <rFont val="Times New Roman"/>
        <family val="1"/>
      </rPr>
      <t>Name of the bank:</t>
    </r>
  </si>
  <si>
    <t xml:space="preserve">Addition which was used for 179 days </t>
  </si>
  <si>
    <t>Addition for a period of 180 or more days</t>
  </si>
  <si>
    <t>Sold  asset and used more than 180 days</t>
  </si>
  <si>
    <t>Balance sheet as on March 31, 2020</t>
  </si>
  <si>
    <t>Written down value on 01/04/2019</t>
  </si>
  <si>
    <t>Written down value on 31/03/2020</t>
  </si>
  <si>
    <r>
      <t>1.</t>
    </r>
    <r>
      <rPr>
        <sz val="7"/>
        <color theme="1"/>
        <rFont val="Times New Roman"/>
        <family val="1"/>
      </rPr>
      <t xml:space="preserve">      </t>
    </r>
    <r>
      <rPr>
        <sz val="12"/>
        <color theme="1"/>
        <rFont val="Times New Roman"/>
        <family val="1"/>
      </rPr>
      <t xml:space="preserve">Name of the Tenant </t>
    </r>
  </si>
  <si>
    <t>Repairs to Machinery</t>
  </si>
  <si>
    <r>
      <t>4.</t>
    </r>
    <r>
      <rPr>
        <sz val="7"/>
        <color theme="1"/>
        <rFont val="Times New Roman"/>
        <family val="1"/>
      </rPr>
      <t xml:space="preserve">    </t>
    </r>
    <r>
      <rPr>
        <sz val="12"/>
        <color theme="1"/>
        <rFont val="Times New Roman"/>
        <family val="1"/>
      </rPr>
      <t>House property</t>
    </r>
  </si>
  <si>
    <t>4.  Type of Account</t>
  </si>
  <si>
    <t>Current</t>
  </si>
  <si>
    <t>Saving</t>
  </si>
  <si>
    <t>Repairs to building</t>
  </si>
  <si>
    <t>Travelling expenses</t>
  </si>
  <si>
    <t>Loan from Bank</t>
  </si>
  <si>
    <t>Short term investment (Preference shares)</t>
  </si>
  <si>
    <t>Net Profit transferred to Profit and loss Account</t>
  </si>
  <si>
    <t>5. Name of tenant</t>
  </si>
  <si>
    <t>6. PAN of tenant</t>
  </si>
  <si>
    <t>√</t>
  </si>
  <si>
    <t>Gross Receipt of business (Goods)</t>
  </si>
  <si>
    <t>IGST in respect of goods and services purchased</t>
  </si>
  <si>
    <t>Gross Receipt of business (Services)</t>
  </si>
  <si>
    <t>Net Purchases of traded goods</t>
  </si>
  <si>
    <t>IGST in respect of goods and services supplied</t>
  </si>
  <si>
    <t>Gross Profit transferred to Profit and loss Account</t>
  </si>
  <si>
    <t>Telephone expenses</t>
  </si>
  <si>
    <t>Computer &amp; Laptop</t>
  </si>
  <si>
    <t>Sold  asset and used 179 days</t>
  </si>
  <si>
    <t>Let out</t>
  </si>
  <si>
    <t>Punjab National Bank</t>
  </si>
  <si>
    <t>DELP09235C</t>
  </si>
  <si>
    <t>Punjab National Bank, New Delhi</t>
  </si>
  <si>
    <t>Part H: Information regarding Advance tax and self assessment tax</t>
  </si>
  <si>
    <t>Part K: Information regarding Bank Account</t>
  </si>
  <si>
    <t xml:space="preserve">Direct expenses in Carriage inward </t>
  </si>
  <si>
    <t>Direct expenses in Power and fuel</t>
  </si>
  <si>
    <t>Direct expenses in Other expenses</t>
  </si>
  <si>
    <t xml:space="preserve">1.  Additional Depreciation is not allowed. </t>
  </si>
  <si>
    <t>5. Account preferred for refund credited</t>
  </si>
  <si>
    <t>Part I: Information regarding TDS</t>
  </si>
  <si>
    <t>3.       Fixed deposit Bank Interest 
         (Net value/After TDS of 10%)</t>
  </si>
  <si>
    <t xml:space="preserve">1.          Name </t>
  </si>
  <si>
    <t xml:space="preserve">3.          Status </t>
  </si>
  <si>
    <t>5.          Residential Status in India</t>
  </si>
  <si>
    <t>6.          Return filed in response to notice u/s</t>
  </si>
  <si>
    <t>7.          PAN</t>
  </si>
  <si>
    <t>8.          Aadhaar Number</t>
  </si>
  <si>
    <t>9.          Date of Formation</t>
  </si>
  <si>
    <t>Firm</t>
  </si>
  <si>
    <t xml:space="preserve">Part B: Information regarding Partners </t>
  </si>
  <si>
    <t>Name of Partners</t>
  </si>
  <si>
    <t>Date of admission</t>
  </si>
  <si>
    <t>Percentage of Share</t>
  </si>
  <si>
    <t>PAN</t>
  </si>
  <si>
    <t>Status</t>
  </si>
  <si>
    <t>Individual and working partners</t>
  </si>
  <si>
    <t>Partner for verification</t>
  </si>
  <si>
    <t>-</t>
  </si>
  <si>
    <t>Declaration as</t>
  </si>
  <si>
    <t>Managing Partner</t>
  </si>
  <si>
    <t>Father Name</t>
  </si>
  <si>
    <t>C4. Profit and loss Account</t>
  </si>
  <si>
    <t>Interest to partners @5%</t>
  </si>
  <si>
    <t>C5. Other information regarding Profit and gain from business and profession</t>
  </si>
  <si>
    <t>C6. Depreciation</t>
  </si>
  <si>
    <t>C7. Balance sheet</t>
  </si>
  <si>
    <t>Part D: Information regarding Income from house property</t>
  </si>
  <si>
    <t>D1. Basic details of House property</t>
  </si>
  <si>
    <t>D2. Income details of house property</t>
  </si>
  <si>
    <t xml:space="preserve">Part E: Information regarding Income from Capital Gain </t>
  </si>
  <si>
    <t>E1. Long term Capital Gain</t>
  </si>
  <si>
    <t>Part F: Information regarding Income from other sources</t>
  </si>
  <si>
    <t>Part G: Information regarding Investments u/s 80 C to 80U</t>
  </si>
  <si>
    <t>5. Profits and gains from business of collecting and processing of bio-degradable waste</t>
  </si>
  <si>
    <t xml:space="preserve"> Ratan  Associates</t>
  </si>
  <si>
    <t>AAAFR1245J</t>
  </si>
  <si>
    <t>478525871459</t>
  </si>
  <si>
    <t xml:space="preserve">10/02/1950         Date of commencement (10/04/1950) </t>
  </si>
  <si>
    <t>Sidharth Ratan</t>
  </si>
  <si>
    <t>Atul Ratan</t>
  </si>
  <si>
    <t>Anmol Ratan</t>
  </si>
  <si>
    <t xml:space="preserve">C1. Nature of business: 09015, Wholesale of other textile products </t>
  </si>
  <si>
    <t>Sale promotion expenses</t>
  </si>
  <si>
    <t>Salary to partner (Rs. 35,000 per month to each partner)</t>
  </si>
  <si>
    <t>2. No TDS has been deducted on commission.</t>
  </si>
  <si>
    <t>Proprietor Capital
1. Sidharth Ratan: 2,40,00,000
2. Anmol Ratan: 2,40,00,000</t>
  </si>
  <si>
    <t xml:space="preserve">Veer Ltd </t>
  </si>
  <si>
    <r>
      <t>2.</t>
    </r>
    <r>
      <rPr>
        <sz val="7"/>
        <color theme="1"/>
        <rFont val="Times New Roman"/>
        <family val="1"/>
      </rPr>
      <t xml:space="preserve">       </t>
    </r>
    <r>
      <rPr>
        <sz val="12"/>
        <color theme="1"/>
        <rFont val="Times New Roman"/>
        <family val="1"/>
      </rPr>
      <t>Municipal tax paid</t>
    </r>
  </si>
  <si>
    <r>
      <t>3.</t>
    </r>
    <r>
      <rPr>
        <sz val="7"/>
        <color theme="1"/>
        <rFont val="Times New Roman"/>
        <family val="1"/>
      </rPr>
      <t xml:space="preserve">       </t>
    </r>
    <r>
      <rPr>
        <sz val="12"/>
        <color theme="1"/>
        <rFont val="Times New Roman"/>
        <family val="1"/>
      </rPr>
      <t>Interest on capital borrowed</t>
    </r>
  </si>
  <si>
    <t>1. Full value of consideration receivable from Sale of Building
      (Date of transfer of asset:08/10/2019)</t>
  </si>
  <si>
    <t>2. Value of building as per stamp valuation authority</t>
  </si>
  <si>
    <t>3. Cost of acquisition without index 
(Year of purchase: 2001-02 /CII of 2001-02: 100)</t>
  </si>
  <si>
    <t>4. Cost of improvement without index
(Year of improvement: 2005-06 /CII of 2005-06: 117)</t>
  </si>
  <si>
    <t>3. Expenditure wholly and exclusively in connection with  transfer</t>
  </si>
  <si>
    <t xml:space="preserve">E2. Details of deduction u/s 54EC/54EE/54G/54GA </t>
  </si>
  <si>
    <t>2.      2. Aggregate value of gold received for inadequate consideration (Market price: 10,00,000 &amp; Purchase price: 7,50,000)</t>
  </si>
  <si>
    <r>
      <t>2.</t>
    </r>
    <r>
      <rPr>
        <sz val="7"/>
        <color theme="1"/>
        <rFont val="Times New Roman"/>
        <family val="1"/>
      </rPr>
      <t xml:space="preserve">      </t>
    </r>
    <r>
      <rPr>
        <sz val="12"/>
        <color theme="1"/>
        <rFont val="Times New Roman"/>
        <family val="1"/>
      </rPr>
      <t>Investment under PPF by Sidharth Ratan</t>
    </r>
  </si>
  <si>
    <r>
      <t>3.</t>
    </r>
    <r>
      <rPr>
        <sz val="7"/>
        <color theme="1"/>
        <rFont val="Times New Roman"/>
        <family val="1"/>
      </rPr>
      <t xml:space="preserve">      </t>
    </r>
    <r>
      <rPr>
        <sz val="12"/>
        <color theme="1"/>
        <rFont val="Times New Roman"/>
        <family val="1"/>
      </rPr>
      <t>Investment under PPF by Anmol Ratan</t>
    </r>
  </si>
  <si>
    <r>
      <t>1.</t>
    </r>
    <r>
      <rPr>
        <sz val="7"/>
        <color theme="1"/>
        <rFont val="Times New Roman"/>
        <family val="1"/>
      </rPr>
      <t xml:space="preserve">      </t>
    </r>
    <r>
      <rPr>
        <sz val="12"/>
        <color theme="1"/>
        <rFont val="Times New Roman"/>
        <family val="1"/>
      </rPr>
      <t>BSR Code (Bank of Baroda, Rishikesh)</t>
    </r>
  </si>
  <si>
    <t>0000245</t>
  </si>
  <si>
    <t>0000478</t>
  </si>
  <si>
    <t>Veer Ltd</t>
  </si>
  <si>
    <t>KNPV12374D</t>
  </si>
  <si>
    <t>Bank of Baroda, Rishikesh</t>
  </si>
  <si>
    <t>1. Ratan  Associates is liable to maintain account as per 44AA.</t>
  </si>
  <si>
    <t>1. Amount invested in rural electrification corporation ltd. (REC)  (Date of investment: 24/11/2019)</t>
  </si>
  <si>
    <t>2. Amount invested in National highway authority of India (NHAI) (Date of investment: 24/12/2019)</t>
  </si>
  <si>
    <t>3. Amount invested in Purchase of new land  (Date of investment: 11/03/2020)</t>
  </si>
  <si>
    <t>Case Study on ITR-5 (502)</t>
  </si>
  <si>
    <r>
      <t>AAA</t>
    </r>
    <r>
      <rPr>
        <sz val="12"/>
        <color rgb="FFC00000"/>
        <rFont val="Times New Roman"/>
        <family val="1"/>
      </rPr>
      <t>P</t>
    </r>
    <r>
      <rPr>
        <sz val="12"/>
        <color theme="1"/>
        <rFont val="Times New Roman"/>
        <family val="1"/>
      </rPr>
      <t>R1785H</t>
    </r>
  </si>
  <si>
    <r>
      <t>AAA</t>
    </r>
    <r>
      <rPr>
        <sz val="12"/>
        <color rgb="FFC00000"/>
        <rFont val="Times New Roman"/>
        <family val="1"/>
      </rPr>
      <t>P</t>
    </r>
    <r>
      <rPr>
        <sz val="12"/>
        <rFont val="Times New Roman"/>
        <family val="1"/>
      </rPr>
      <t>R4512M</t>
    </r>
  </si>
  <si>
    <r>
      <t>2. Total sales/turnover/gross receipts of Ratan  Associates’s business exceed Rs. 1 crores</t>
    </r>
    <r>
      <rPr>
        <sz val="12"/>
        <color rgb="FFC00000"/>
        <rFont val="Times New Roman"/>
        <family val="1"/>
      </rPr>
      <t xml:space="preserve"> but not exceedig Rs 5 Crores</t>
    </r>
  </si>
  <si>
    <r>
      <t>Ratan Associates</t>
    </r>
    <r>
      <rPr>
        <b/>
        <sz val="12"/>
        <color rgb="FFC00000"/>
        <rFont val="Times New Roman"/>
        <family val="1"/>
      </rPr>
      <t xml:space="preserve"> is not liable</t>
    </r>
    <r>
      <rPr>
        <b/>
        <sz val="12"/>
        <color theme="1"/>
        <rFont val="Times New Roman"/>
        <family val="1"/>
      </rPr>
      <t xml:space="preserve"> to maintain Audit as per 44AB.</t>
    </r>
  </si>
  <si>
    <t>Gross Profit transferred from Trading  Account</t>
  </si>
  <si>
    <t>1. Other expenses include         
      a) Festival expenses</t>
  </si>
  <si>
    <t xml:space="preserve">      b) Contingent liability </t>
  </si>
  <si>
    <t xml:space="preserve">3. Travelling expenses include Cash payment </t>
  </si>
  <si>
    <t>4. An Amount which is disallowed under section 43B in any previous year 2017-18 but allowable during the previous year regarding contribution to provident fund.</t>
  </si>
  <si>
    <t>5. An Amount  payable to employees as bonus for services rendered is not paid till date of filing of return.</t>
  </si>
  <si>
    <t xml:space="preserve">b) Distribution of diaries </t>
  </si>
  <si>
    <t xml:space="preserve">6. Sale promotion expense include 
a) Expenditure of capital nature </t>
  </si>
  <si>
    <t>Liabilty for Leased Assets</t>
  </si>
  <si>
    <t>1.    Donation to Political Party in Delhi</t>
  </si>
  <si>
    <r>
      <t>4. Donation to Prime Minister National Relief Fund by cheque, Address: South Block, New Delhi-110011, State Code: 09, PAN: AAATP</t>
    </r>
    <r>
      <rPr>
        <sz val="12"/>
        <color rgb="FFC00000"/>
        <rFont val="Times New Roman"/>
        <family val="1"/>
      </rPr>
      <t>4</t>
    </r>
    <r>
      <rPr>
        <sz val="12"/>
        <color theme="1"/>
        <rFont val="Times New Roman"/>
        <family val="1"/>
      </rPr>
      <t>637Q</t>
    </r>
  </si>
  <si>
    <t xml:space="preserve">Income from House Property </t>
  </si>
  <si>
    <t>Rent Received</t>
  </si>
  <si>
    <t>GAV</t>
  </si>
  <si>
    <t>Less Local Taxes paid</t>
  </si>
  <si>
    <t xml:space="preserve">NAV </t>
  </si>
  <si>
    <t xml:space="preserve">Less Intt on Loan </t>
  </si>
  <si>
    <t>Capital Gains</t>
  </si>
  <si>
    <t>Less Exp</t>
  </si>
  <si>
    <t xml:space="preserve">Indexed Improvement  Cost </t>
  </si>
  <si>
    <t>LTCL C/f to AY 2021-22</t>
  </si>
  <si>
    <t xml:space="preserve">Nil </t>
  </si>
  <si>
    <t>Other Sources</t>
  </si>
  <si>
    <t>FDR Interest after 10% TDS</t>
  </si>
  <si>
    <t xml:space="preserve">Income from Business / Profession </t>
  </si>
  <si>
    <t>NP as per P &amp; L A/c</t>
  </si>
  <si>
    <t>Festival - Diwali  50000</t>
  </si>
  <si>
    <t xml:space="preserve">TDS on Commission </t>
  </si>
  <si>
    <t>P &amp; L A/c</t>
  </si>
  <si>
    <t xml:space="preserve">Depreciation  Added </t>
  </si>
  <si>
    <t>BP-11</t>
  </si>
  <si>
    <t xml:space="preserve">DEP </t>
  </si>
  <si>
    <t>Dep Allowed</t>
  </si>
  <si>
    <t>BP-12(i)</t>
  </si>
  <si>
    <t xml:space="preserve">Excess Intt on Cap 5% </t>
  </si>
  <si>
    <t>BP-16</t>
  </si>
  <si>
    <t xml:space="preserve">Adjusted profit </t>
  </si>
  <si>
    <t>Add Remuneration  paid</t>
  </si>
  <si>
    <t>Book profit</t>
  </si>
  <si>
    <t xml:space="preserve">Balance @ 60% </t>
  </si>
  <si>
    <t xml:space="preserve">Remuneration  Allowed </t>
  </si>
  <si>
    <t>Gross Total Income</t>
  </si>
  <si>
    <t>Total Income</t>
  </si>
  <si>
    <t xml:space="preserve">Normal Tax </t>
  </si>
  <si>
    <t xml:space="preserve">Health &amp; Edu Cess </t>
  </si>
  <si>
    <t>Tax Liability</t>
  </si>
  <si>
    <t>TDS by Tenant</t>
  </si>
  <si>
    <t xml:space="preserve">TDS by Bank </t>
  </si>
  <si>
    <t xml:space="preserve">Advance  Tax </t>
  </si>
  <si>
    <t xml:space="preserve">Late Intt &amp; Late Fees </t>
  </si>
  <si>
    <t>Ignored</t>
  </si>
  <si>
    <t>Rounded Off</t>
  </si>
  <si>
    <t>Intt on Capital to Partners</t>
  </si>
  <si>
    <t>Remuneration to Partners</t>
  </si>
  <si>
    <t>Distribution of diaries  20000</t>
  </si>
  <si>
    <t xml:space="preserve">Full </t>
  </si>
  <si>
    <t>Half</t>
  </si>
  <si>
    <t>Contingent Liability</t>
  </si>
  <si>
    <t xml:space="preserve">Travelling Exp-Cash </t>
  </si>
  <si>
    <t>Prov Fund-Prev Years</t>
  </si>
  <si>
    <t>Bonus-not paid</t>
  </si>
  <si>
    <t>Capital Exp</t>
  </si>
  <si>
    <t>OI-7h</t>
  </si>
  <si>
    <t>OI-8Ab</t>
  </si>
  <si>
    <t>OI-9b</t>
  </si>
  <si>
    <t>OI-10b</t>
  </si>
  <si>
    <t>OI-11c</t>
  </si>
  <si>
    <t>OI-7a</t>
  </si>
  <si>
    <t>Dep.</t>
  </si>
  <si>
    <t>Workings - Book Profit</t>
  </si>
  <si>
    <t xml:space="preserve">Total </t>
  </si>
  <si>
    <t>Less Ded u/s 80G</t>
  </si>
  <si>
    <t xml:space="preserve">Less Ded u/s 80GGC </t>
  </si>
  <si>
    <t xml:space="preserve">Tax Payable </t>
  </si>
  <si>
    <t xml:space="preserve">Less Partners' Remu u/s 40(b) </t>
  </si>
  <si>
    <t>Book Profit as per P &amp; L A/c</t>
  </si>
  <si>
    <t>Case-502</t>
  </si>
  <si>
    <t>ITR-5</t>
  </si>
  <si>
    <r>
      <t>Book by Varun &amp; Jyoti,</t>
    </r>
    <r>
      <rPr>
        <sz val="11"/>
        <color rgb="FF7030A0"/>
        <rFont val="Arial"/>
        <family val="2"/>
      </rPr>
      <t xml:space="preserve"> First Edition (Jan-2021) </t>
    </r>
  </si>
  <si>
    <t>Page P-57 to P-63</t>
  </si>
  <si>
    <t>RATAN ASSOCIATES</t>
  </si>
  <si>
    <t>AY 2020-21</t>
  </si>
  <si>
    <t>Partners' Remuneration allowed as per Sec 40(b)</t>
  </si>
  <si>
    <t>Book Profit</t>
  </si>
  <si>
    <t>First  Rs. 300000  @ 90%</t>
  </si>
  <si>
    <r>
      <t xml:space="preserve">Dr S B Rathore, </t>
    </r>
    <r>
      <rPr>
        <i/>
        <sz val="8"/>
        <color rgb="FF2808E8"/>
        <rFont val="Arial"/>
        <family val="2"/>
      </rPr>
      <t>Former Associate Professor of Commerce (Oct-1977 to Dec-2019)</t>
    </r>
    <r>
      <rPr>
        <i/>
        <sz val="8"/>
        <color rgb="FFC00000"/>
        <rFont val="Arial"/>
        <family val="2"/>
      </rPr>
      <t xml:space="preserve">, Shyam Lal College </t>
    </r>
    <r>
      <rPr>
        <i/>
        <sz val="8"/>
        <color rgb="FF7030A0"/>
        <rFont val="Arial"/>
        <family val="2"/>
      </rPr>
      <t xml:space="preserve"> # 9811116835</t>
    </r>
  </si>
  <si>
    <t xml:space="preserve">Workings - Depreciation </t>
  </si>
  <si>
    <t>2 Partners</t>
  </si>
  <si>
    <t xml:space="preserve">Indexed Acq Cost </t>
  </si>
  <si>
    <t>N.A.</t>
  </si>
  <si>
    <t>Filed on 30-09-2020</t>
  </si>
  <si>
    <t xml:space="preserve">Add Surcharge if TI&gt; 100 Lakhs </t>
  </si>
  <si>
    <t>Less 80C: by Partnerrs</t>
  </si>
  <si>
    <t>Allowed</t>
  </si>
  <si>
    <t>i</t>
  </si>
  <si>
    <t>No</t>
  </si>
  <si>
    <t>Service tax</t>
  </si>
  <si>
    <t>Central Goods &amp; Service Tax (CGST)</t>
  </si>
  <si>
    <t>State Goods &amp; Services Tax (SGST)</t>
  </si>
  <si>
    <t>Integrated Goods &amp; Services Tax (IGST)</t>
  </si>
  <si>
    <t>Union Territory Goods &amp; Services Tax  (UTGST)</t>
  </si>
  <si>
    <t>(Select)</t>
  </si>
  <si>
    <t>a</t>
  </si>
  <si>
    <t>b</t>
  </si>
  <si>
    <t>c</t>
  </si>
  <si>
    <t>d</t>
  </si>
  <si>
    <t>Part A- OI</t>
  </si>
  <si>
    <t xml:space="preserve">Other Information (mandatory if liable for audit under section 44AB, for other fill, if applicable). </t>
  </si>
  <si>
    <t>OTHER INFORMATION</t>
  </si>
  <si>
    <t>Method of accounting employed in the previous year</t>
  </si>
  <si>
    <t>Mercantile</t>
  </si>
  <si>
    <t xml:space="preserve">Is there any change in method of accounting    </t>
  </si>
  <si>
    <t>3a</t>
  </si>
  <si>
    <t>Increase in the profit or decrease in loss because of deviation, if any, as per Income Computation Disclosure Standards notified under section 145(2) [column 11a(iii) of Schedule ICDS]</t>
  </si>
  <si>
    <t>3b</t>
  </si>
  <si>
    <t>Decrease in the profit or increase in loss because of deviation, if any,  as per Income Computation Disclosure Standards notified under section 145(2) [column 11b(iii) of Schedule ICDS]</t>
  </si>
  <si>
    <t>Method of valuation of closing stock employed in the previous year</t>
  </si>
  <si>
    <t>Raw Material (if at cost or market rates whichever is less write 1, if at cost write 2, if at market rate write 3)</t>
  </si>
  <si>
    <t>4a</t>
  </si>
  <si>
    <t>Finished goods (if at cost or market rates whichever is less write 1, if at cost write 2, if at market rate write 3)</t>
  </si>
  <si>
    <t>4b</t>
  </si>
  <si>
    <t>Is there any change in stock valuation method (Select)</t>
  </si>
  <si>
    <t>4c</t>
  </si>
  <si>
    <t>Increase in  the profit or loss because of deviation, if any, from the method of valuation specified under section 145A</t>
  </si>
  <si>
    <t>4d</t>
  </si>
  <si>
    <t>e</t>
  </si>
  <si>
    <t>Decrease in the profit or increase in loss because of deviation, if any, from the method of valuation specified under section 145A</t>
  </si>
  <si>
    <t>4e</t>
  </si>
  <si>
    <t>Amounts not credited to the profit and loss account, being</t>
  </si>
  <si>
    <t>the items falling within the scope of section 28</t>
  </si>
  <si>
    <t>5a</t>
  </si>
  <si>
    <t>The proforma credits, drawbacks, refund of duty of customs or excise or service tax, or refund of sales tax or value added tax, or refund of GST, where such credits, drawbacks or refunds are admitted as due by the authorities concerned</t>
  </si>
  <si>
    <t>5b</t>
  </si>
  <si>
    <t>escalation claims accepted during the previous year</t>
  </si>
  <si>
    <t>5c</t>
  </si>
  <si>
    <t>Any other item of income</t>
  </si>
  <si>
    <t>5d</t>
  </si>
  <si>
    <t>Capital receipt, if any</t>
  </si>
  <si>
    <t>5e</t>
  </si>
  <si>
    <t>f</t>
  </si>
  <si>
    <t>Total of amounts not credited to profit and loss account (5a+5b+5c+5d+5e)</t>
  </si>
  <si>
    <t>5f</t>
  </si>
  <si>
    <t>Amounts debited to the profit and loss account, to the extent disallowable under section 36 due to non-fulfilment of conditions specified in relevant clauses:-</t>
  </si>
  <si>
    <t>Premium paid for insurance against risk of damage or destruction of stocks or store [36(1)(i)]</t>
  </si>
  <si>
    <t>6a</t>
  </si>
  <si>
    <t>Premium paid for insurance on the health of employees [36(1)(ib)]</t>
  </si>
  <si>
    <t>6b</t>
  </si>
  <si>
    <t>Any sum paid to an employee as bonus or commission for services rendered, where such sum was otherwise payable to him as profits or dividend. [36(1)(ii)]</t>
  </si>
  <si>
    <t>6c</t>
  </si>
  <si>
    <t>Any amount of interest paid in respect of borrowed capital [36(1)(iii)]</t>
  </si>
  <si>
    <t>6d</t>
  </si>
  <si>
    <t>Amount of discount on a zero-coupon bond [36(1)(iiia)]</t>
  </si>
  <si>
    <t>6e</t>
  </si>
  <si>
    <t>Amount of contributions to a recognised provident fund [36(1)(iv)]</t>
  </si>
  <si>
    <t>6f</t>
  </si>
  <si>
    <t>g</t>
  </si>
  <si>
    <t>Amount of contributions to an approved superannuation fund [36(1)(iv)]</t>
  </si>
  <si>
    <t>6g</t>
  </si>
  <si>
    <t>h</t>
  </si>
  <si>
    <t>Amount of contribution to a pension scheme referred to in section 80CCD [36(1)(iva)]</t>
  </si>
  <si>
    <t>6h</t>
  </si>
  <si>
    <t>Amount of contributions to an approved gratuity [36(1)(v)]</t>
  </si>
  <si>
    <t>6i</t>
  </si>
  <si>
    <t>j</t>
  </si>
  <si>
    <t xml:space="preserve">Amount of contributions to any other fund </t>
  </si>
  <si>
    <t>6j</t>
  </si>
  <si>
    <t>k</t>
  </si>
  <si>
    <t>Any sum received from employees as contribution to any provident fund or superannuation fund or any fund set up under ESI Act or any other fund for the welfare of employees to the extent not credited to the employees account on or before the due date [36(1)(va)]</t>
  </si>
  <si>
    <t>6k</t>
  </si>
  <si>
    <t>l</t>
  </si>
  <si>
    <t>Amount of bad and doubtful debts [36(1)(vii)]</t>
  </si>
  <si>
    <t>6l</t>
  </si>
  <si>
    <t>m</t>
  </si>
  <si>
    <t>Provision for bad and doubtful debts [36(1)(viia)]</t>
  </si>
  <si>
    <t>6m</t>
  </si>
  <si>
    <t>n</t>
  </si>
  <si>
    <t>Amount transferred to any special reserve [36(1)(viii)]</t>
  </si>
  <si>
    <t>6n</t>
  </si>
  <si>
    <t>o</t>
  </si>
  <si>
    <t>Expenditure for the purposes of promoting family planning amongst employees [36(1)(ix)]</t>
  </si>
  <si>
    <t>6o</t>
  </si>
  <si>
    <t>p</t>
  </si>
  <si>
    <t>Amount of securities transaction paid in respect of transaction in securities if such income is not included in business income [36(1)(xv)]</t>
  </si>
  <si>
    <t>6p</t>
  </si>
  <si>
    <t>q</t>
  </si>
  <si>
    <t>Marked to market loss or other expected loss as computed in accordance with the ICDS notified u/s 145(2) [36(1)(xviii)]</t>
  </si>
  <si>
    <t>6q</t>
  </si>
  <si>
    <t>r</t>
  </si>
  <si>
    <t>Any other disallowance</t>
  </si>
  <si>
    <t>6r</t>
  </si>
  <si>
    <t>s</t>
  </si>
  <si>
    <t>6s</t>
  </si>
  <si>
    <t>BP-14</t>
  </si>
  <si>
    <t>Amounts debited to the profit and loss account, to the extent disallowable under section 37</t>
  </si>
  <si>
    <t>Expenditure of capital nature [37(1)]</t>
  </si>
  <si>
    <t>7a</t>
  </si>
  <si>
    <t>Expenditure of personal nature [37(1)]</t>
  </si>
  <si>
    <t>7b</t>
  </si>
  <si>
    <t>Expenditure laid out or expended wholly and exclusively NOT for the purpose of business or profession [37(1)]</t>
  </si>
  <si>
    <t>7c</t>
  </si>
  <si>
    <t>Expenditure on advertisement in any souvenir, brochure, tract, pamphlet or the like, published by a political party [37(2B)]</t>
  </si>
  <si>
    <t>7d</t>
  </si>
  <si>
    <t xml:space="preserve">Expenditure by way of penalty or fine for violation of any law for the time being in force </t>
  </si>
  <si>
    <t>7e</t>
  </si>
  <si>
    <t>Any other penalty or fine</t>
  </si>
  <si>
    <t>7f</t>
  </si>
  <si>
    <t>Expenditure incurred for any purpose which is an offence or which is prohibited by law;</t>
  </si>
  <si>
    <t>7g</t>
  </si>
  <si>
    <t>Amount of any liability of a contingent nature</t>
  </si>
  <si>
    <t>7h</t>
  </si>
  <si>
    <t>Any other amount not allowable under section 37</t>
  </si>
  <si>
    <t>7i</t>
  </si>
  <si>
    <t>Total amount disallowable under section 37(total of 7a to 7i)</t>
  </si>
  <si>
    <t>7j</t>
  </si>
  <si>
    <t>BP-15</t>
  </si>
  <si>
    <t>A</t>
  </si>
  <si>
    <t>Amounts debited to the profit and loss account, to the extent disallowable under section 40</t>
  </si>
  <si>
    <t>Amount disallowable under section 40 (a)(i), on account of non-compliance with the provisions of Chapter XVII-B</t>
  </si>
  <si>
    <t>Aa</t>
  </si>
  <si>
    <t>Amount disallowable under section 40(a)(ia) on account of non-compliance with the provisions of Chapter XVII-B</t>
  </si>
  <si>
    <t>Ab</t>
  </si>
  <si>
    <t>Amount disallowable under section 40 (a)(ib), on account of non-compliance with the provisions of Chapter XVII-B</t>
  </si>
  <si>
    <t>Ac</t>
  </si>
  <si>
    <t>Amount disallowable under section 40(a)(iii) on account of non-compliance with the provisions of Chapter XVII-B</t>
  </si>
  <si>
    <t>Ad</t>
  </si>
  <si>
    <t>Amount of tax or rate levied or assessed on the basis of profits [40(a)(ii)]</t>
  </si>
  <si>
    <t>Ae</t>
  </si>
  <si>
    <t>Amount paid as wealth tax [40(a)(iia)]</t>
  </si>
  <si>
    <t>Af</t>
  </si>
  <si>
    <t>Amount paid by way of royalty, license fee, service fee etc. as per section 40(a)(iib)</t>
  </si>
  <si>
    <t>Ag</t>
  </si>
  <si>
    <t>Amount of interest, salary, bonus, commission or remuneration paid to any partner or member [40(b)]</t>
  </si>
  <si>
    <t>Ah</t>
  </si>
  <si>
    <t>Ai</t>
  </si>
  <si>
    <t>Total amount disallowable under section 40(total of Aa to Ai)</t>
  </si>
  <si>
    <t>8Aj</t>
  </si>
  <si>
    <t>B</t>
  </si>
  <si>
    <t>Any amount disallowed under section 40 in any preceding previous year but allowable during the previous year</t>
  </si>
  <si>
    <t>8B</t>
  </si>
  <si>
    <t>BP-30</t>
  </si>
  <si>
    <t>Amounts debited to the profit and loss account, to the extent disallowable under section 40A</t>
  </si>
  <si>
    <t>Amounts paid to persons specified in section 40A(2)(b)</t>
  </si>
  <si>
    <t>9a</t>
  </si>
  <si>
    <t>Amount paid otherwise than by account payee cheque or account payee bank draft or use of electronic clearing system through a bank account, disallowable under section 40A(3)</t>
  </si>
  <si>
    <t>9b</t>
  </si>
  <si>
    <t>Provision for payment of gratuity [40A(7)]</t>
  </si>
  <si>
    <t>9c</t>
  </si>
  <si>
    <t>any sum paid by the assessee as an employer for setting up or as contribution to any fund, trust, company, AOP, or BOI or society or any other institution;[40A(9)]</t>
  </si>
  <si>
    <t>9d</t>
  </si>
  <si>
    <t>9e</t>
  </si>
  <si>
    <t>9f</t>
  </si>
  <si>
    <t>BP-17</t>
  </si>
  <si>
    <t>Any amount disallowed under section 43B in any preceding previous year but allowable during the previous year</t>
  </si>
  <si>
    <t>Any sum in the nature of tax, duty, cess or fee under any law</t>
  </si>
  <si>
    <t>10a</t>
  </si>
  <si>
    <t>Any sum payable by way of contribution to any provident fund or superannuation fund or gratuity fund or any other fund for the welfare of employees</t>
  </si>
  <si>
    <t>10b</t>
  </si>
  <si>
    <t>Any sum payable to an employee as bonus or commission for services rendered</t>
  </si>
  <si>
    <t>10c</t>
  </si>
  <si>
    <t>Any sum payable as interest on any loan or borrowing from any public financial institution or a State financial corporation or a State Industrial investment corporation</t>
  </si>
  <si>
    <t>10d</t>
  </si>
  <si>
    <t>Any sum payable as interest on any loan or borrowing from any scheduled bank or a co-operative bank other than a primary agricultural credit society or a primary co-operative agricultural and rural development bank</t>
  </si>
  <si>
    <t>10e</t>
  </si>
  <si>
    <t>Any sum payable towards leave encashment</t>
  </si>
  <si>
    <t>10f</t>
  </si>
  <si>
    <t>Any sum payable to the Indian Railways for the use of railway assets</t>
  </si>
  <si>
    <t>10g</t>
  </si>
  <si>
    <t>Total amount allowable under section 43B (total of 10a to 10g)</t>
  </si>
  <si>
    <t>10h</t>
  </si>
  <si>
    <t>BP-31</t>
  </si>
  <si>
    <t>Any amount debited to profit and loss account of the previous year but disallowable under section 43B:-</t>
  </si>
  <si>
    <t>11a</t>
  </si>
  <si>
    <t>11b</t>
  </si>
  <si>
    <t>11c</t>
  </si>
  <si>
    <t>11d</t>
  </si>
  <si>
    <t>11e</t>
  </si>
  <si>
    <t>11f</t>
  </si>
  <si>
    <t>11g</t>
  </si>
  <si>
    <t>Total amount disallowable under Section 43B(total of 11a to 11g)</t>
  </si>
  <si>
    <t>11h</t>
  </si>
  <si>
    <t>BP-18</t>
  </si>
  <si>
    <t>Amount of credit outstanding in the accounts in respect of</t>
  </si>
  <si>
    <t>Union Excise Duty</t>
  </si>
  <si>
    <t>12a</t>
  </si>
  <si>
    <t>12b</t>
  </si>
  <si>
    <t>VAT/sales tax</t>
  </si>
  <si>
    <t>12c</t>
  </si>
  <si>
    <t>12d</t>
  </si>
  <si>
    <t>12e</t>
  </si>
  <si>
    <t>12f</t>
  </si>
  <si>
    <t>12g</t>
  </si>
  <si>
    <t>Any other tax</t>
  </si>
  <si>
    <t>12h</t>
  </si>
  <si>
    <t>Total amount outstanding (total of 12a to 12h)</t>
  </si>
  <si>
    <t>12i</t>
  </si>
  <si>
    <t>Amounts deemed to be profits and gains under section 33AB or 33ABA (13a+13b)</t>
  </si>
  <si>
    <t>33AB</t>
  </si>
  <si>
    <t>13a</t>
  </si>
  <si>
    <t>33ABA</t>
  </si>
  <si>
    <t>13b</t>
  </si>
  <si>
    <t>Any amount of profit chargeable to tax under section 41</t>
  </si>
  <si>
    <t>Amount of income or expenditure of prior period credited or debited to the profit and loss account (net)</t>
  </si>
  <si>
    <t>Amount of Expenditure disallowed u/s 14A</t>
  </si>
  <si>
    <t xml:space="preserve">Schedule -BP </t>
  </si>
  <si>
    <t>OI-6</t>
  </si>
  <si>
    <r>
      <t xml:space="preserve">Amounts </t>
    </r>
    <r>
      <rPr>
        <b/>
        <sz val="11"/>
        <color rgb="FFC00000"/>
        <rFont val="Arial"/>
        <family val="2"/>
      </rPr>
      <t>debited</t>
    </r>
    <r>
      <rPr>
        <b/>
        <sz val="11"/>
        <rFont val="Arial"/>
        <family val="2"/>
      </rPr>
      <t xml:space="preserve"> to the profit and loss account, to the extent disallowable under section 37 (7j of Part-OI)</t>
    </r>
  </si>
  <si>
    <t>OI-7</t>
  </si>
  <si>
    <r>
      <t>Amounts</t>
    </r>
    <r>
      <rPr>
        <b/>
        <sz val="11"/>
        <color rgb="FFC00000"/>
        <rFont val="Arial"/>
        <family val="2"/>
      </rPr>
      <t xml:space="preserve"> debited</t>
    </r>
    <r>
      <rPr>
        <b/>
        <sz val="11"/>
        <rFont val="Arial"/>
        <family val="2"/>
      </rPr>
      <t xml:space="preserve"> to the profit and loss account, to the extent disallowable under section 40 (8Aj of Part-OI)</t>
    </r>
  </si>
  <si>
    <t>OI-8A</t>
  </si>
  <si>
    <t>OI-9</t>
  </si>
  <si>
    <r>
      <t xml:space="preserve">Any amount </t>
    </r>
    <r>
      <rPr>
        <b/>
        <sz val="11"/>
        <color rgb="FFC00000"/>
        <rFont val="Arial"/>
        <family val="2"/>
      </rPr>
      <t xml:space="preserve">debited </t>
    </r>
    <r>
      <rPr>
        <b/>
        <sz val="11"/>
        <rFont val="Arial"/>
        <family val="2"/>
      </rPr>
      <t>to profit and loss account of the previous year but disallowable under section 43B (11h of Part-OI)</t>
    </r>
  </si>
  <si>
    <t>OI-11</t>
  </si>
  <si>
    <r>
      <t xml:space="preserve">Any amount </t>
    </r>
    <r>
      <rPr>
        <b/>
        <sz val="11"/>
        <color rgb="FF3314EC"/>
        <rFont val="Arial"/>
        <family val="2"/>
      </rPr>
      <t>disallowed</t>
    </r>
    <r>
      <rPr>
        <b/>
        <sz val="11"/>
        <rFont val="Arial"/>
        <family val="2"/>
      </rPr>
      <t xml:space="preserve"> under section 40 in any preceding previous year but allowable during the previous year(8B of Part-OI)</t>
    </r>
  </si>
  <si>
    <t>OI-8B</t>
  </si>
  <si>
    <r>
      <t xml:space="preserve">Any amount </t>
    </r>
    <r>
      <rPr>
        <b/>
        <sz val="11"/>
        <color rgb="FF3314EC"/>
        <rFont val="Arial"/>
        <family val="2"/>
      </rPr>
      <t>disallowed</t>
    </r>
    <r>
      <rPr>
        <b/>
        <sz val="11"/>
        <rFont val="Arial"/>
        <family val="2"/>
      </rPr>
      <t xml:space="preserve"> under section 43B in any preceding previous year but allowable during the previous year(10h of Part-OI)</t>
    </r>
  </si>
  <si>
    <t>OI-10</t>
  </si>
  <si>
    <t xml:space="preserve">Whether assessee is exercising Option </t>
  </si>
  <si>
    <r>
      <t xml:space="preserve">Amounts </t>
    </r>
    <r>
      <rPr>
        <b/>
        <sz val="11"/>
        <color rgb="FFC00000"/>
        <rFont val="Arial"/>
        <family val="2"/>
      </rPr>
      <t>debited</t>
    </r>
    <r>
      <rPr>
        <b/>
        <sz val="11"/>
        <rFont val="Arial"/>
        <family val="2"/>
      </rPr>
      <t xml:space="preserve"> to the profit and loss account, to the extent disallowable under section 36 (</t>
    </r>
    <r>
      <rPr>
        <b/>
        <sz val="11"/>
        <color rgb="FF2808E8"/>
        <rFont val="Arial"/>
        <family val="2"/>
      </rPr>
      <t>6t</t>
    </r>
    <r>
      <rPr>
        <b/>
        <sz val="11"/>
        <rFont val="Arial"/>
        <family val="2"/>
      </rPr>
      <t xml:space="preserve"> of Part A-OI)</t>
    </r>
  </si>
  <si>
    <r>
      <t xml:space="preserve">Amounts </t>
    </r>
    <r>
      <rPr>
        <b/>
        <sz val="11"/>
        <color rgb="FFC00000"/>
        <rFont val="Arial"/>
        <family val="2"/>
      </rPr>
      <t>debited</t>
    </r>
    <r>
      <rPr>
        <b/>
        <sz val="11"/>
        <rFont val="Arial"/>
        <family val="2"/>
      </rPr>
      <t xml:space="preserve"> to the profit and loss account, to the extent disallowable under section 40A (9</t>
    </r>
    <r>
      <rPr>
        <b/>
        <sz val="11"/>
        <color rgb="FF2808E8"/>
        <rFont val="Arial"/>
        <family val="2"/>
      </rPr>
      <t>g</t>
    </r>
    <r>
      <rPr>
        <b/>
        <sz val="11"/>
        <rFont val="Arial"/>
        <family val="2"/>
      </rPr>
      <t xml:space="preserve"> of Part-OI)</t>
    </r>
  </si>
  <si>
    <t>t</t>
  </si>
  <si>
    <t>Total amount disallowable under section 40A (Total of 9a to 9f)</t>
  </si>
  <si>
    <t>9g</t>
  </si>
  <si>
    <t>Total amount disallowable under section 36 (total of 6a to 6s)</t>
  </si>
  <si>
    <t>6t</t>
  </si>
  <si>
    <t>Marked  to Market Loss</t>
  </si>
  <si>
    <t>Expenditure for purchase of Sugarcane in excess of Govt Approved Price u/s 36(1)(xvii)</t>
  </si>
  <si>
    <t xml:space="preserve">Not Linked with General (2) </t>
  </si>
  <si>
    <t>Manually as usual -  P &amp; L A/c at 52(ii)(a)</t>
  </si>
  <si>
    <t xml:space="preserve">Manually as usual -  P &amp; L A/c (S No. 46)  </t>
  </si>
  <si>
    <t>Excess Intt on Capital (More than 12%)</t>
  </si>
  <si>
    <t xml:space="preserve"> Schedule OI at S.No. 8A(h) </t>
  </si>
  <si>
    <t xml:space="preserve">Excess - Partners' Remuneration as per Sec 40(b) </t>
  </si>
  <si>
    <t xml:space="preserve">Sale of Building </t>
  </si>
  <si>
    <t xml:space="preserve">Less Std Ded 30 % </t>
  </si>
  <si>
    <t>Gift (in Kind) exceeding Rs. 50000</t>
  </si>
  <si>
    <r>
      <t>AAA</t>
    </r>
    <r>
      <rPr>
        <sz val="12"/>
        <color rgb="FFC00000"/>
        <rFont val="Times New Roman"/>
        <family val="1"/>
      </rPr>
      <t>C</t>
    </r>
    <r>
      <rPr>
        <sz val="12"/>
        <color theme="1"/>
        <rFont val="Times New Roman"/>
        <family val="1"/>
      </rPr>
      <t>V1274R</t>
    </r>
  </si>
  <si>
    <r>
      <t xml:space="preserve">1.       Bank </t>
    </r>
    <r>
      <rPr>
        <sz val="12"/>
        <color rgb="FFC00000"/>
        <rFont val="Times New Roman"/>
        <family val="1"/>
      </rPr>
      <t xml:space="preserve">Saving </t>
    </r>
    <r>
      <rPr>
        <sz val="12"/>
        <color theme="1"/>
        <rFont val="Times New Roman"/>
        <family val="1"/>
      </rPr>
      <t>Interest 
          (As per Interest certificate issued by bank)</t>
    </r>
  </si>
  <si>
    <r>
      <rPr>
        <sz val="11"/>
        <color rgb="FFC00000"/>
        <rFont val="Arial"/>
        <family val="2"/>
      </rPr>
      <t>Saving</t>
    </r>
    <r>
      <rPr>
        <sz val="11"/>
        <color theme="1"/>
        <rFont val="Arial"/>
        <family val="2"/>
      </rPr>
      <t xml:space="preserve"> Bank Interest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</si>
</sst>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63" x14ac:knownFonts="1">
    <font>
      <sz val="11"/>
      <color theme="1"/>
      <name val="Calibri"/>
      <family val="2"/>
      <scheme val="minor"/>
    </font>
    <font>
      <sz val="12"/>
      <color theme="1"/>
      <name val="Times New Roman"/>
      <family val="1"/>
    </font>
    <font>
      <sz val="7"/>
      <color theme="1"/>
      <name val="Times New Roman"/>
      <family val="1"/>
    </font>
    <font>
      <sz val="12"/>
      <color rgb="FF000000"/>
      <name val="Times New Roman"/>
      <family val="1"/>
    </font>
    <font>
      <sz val="14"/>
      <color theme="1"/>
      <name val="Times New Roman"/>
      <family val="1"/>
    </font>
    <font>
      <sz val="11"/>
      <color theme="1"/>
      <name val="Times New Roman"/>
      <family val="1"/>
    </font>
    <font>
      <sz val="12"/>
      <color theme="4" tint="-0.249977111117893"/>
      <name val="Times New Roman"/>
      <family val="1"/>
    </font>
    <font>
      <b/>
      <sz val="12"/>
      <color theme="1"/>
      <name val="Times New Roman"/>
      <family val="1"/>
    </font>
    <font>
      <b/>
      <sz val="11"/>
      <color theme="1"/>
      <name val="Times New Roman"/>
      <family val="1"/>
    </font>
    <font>
      <sz val="12"/>
      <color theme="1"/>
      <name val="Calibri"/>
      <family val="2"/>
    </font>
    <font>
      <b/>
      <sz val="14"/>
      <color rgb="FF000000"/>
      <name val="Times New Roman"/>
      <family val="1"/>
    </font>
    <font>
      <sz val="12"/>
      <name val="Times New Roman"/>
      <family val="1"/>
    </font>
    <font>
      <b/>
      <sz val="12"/>
      <color rgb="FF00B0F0"/>
      <name val="Times New Roman"/>
      <family val="1"/>
    </font>
    <font>
      <sz val="12"/>
      <color rgb="FF00B0F0"/>
      <name val="Times New Roman"/>
      <family val="1"/>
    </font>
    <font>
      <b/>
      <sz val="12"/>
      <color rgb="FFC00000"/>
      <name val="Times New Roman"/>
      <family val="1"/>
    </font>
    <font>
      <sz val="12"/>
      <color rgb="FFC00000"/>
      <name val="Times New Roman"/>
      <family val="1"/>
    </font>
    <font>
      <sz val="11"/>
      <color theme="1"/>
      <name val="Calibri"/>
      <family val="2"/>
      <scheme val="minor"/>
    </font>
    <font>
      <sz val="11"/>
      <color rgb="FF081DB8"/>
      <name val="Arial"/>
      <family val="2"/>
    </font>
    <font>
      <sz val="11"/>
      <color theme="1"/>
      <name val="Arial"/>
      <family val="2"/>
    </font>
    <font>
      <b/>
      <sz val="11"/>
      <name val="Arial"/>
      <family val="2"/>
    </font>
    <font>
      <b/>
      <sz val="11"/>
      <color theme="1"/>
      <name val="Arial"/>
      <family val="2"/>
    </font>
    <font>
      <sz val="9"/>
      <color theme="1"/>
      <name val="Arial"/>
      <family val="2"/>
    </font>
    <font>
      <u/>
      <sz val="11"/>
      <color theme="10"/>
      <name val="Calibri"/>
      <family val="2"/>
      <scheme val="minor"/>
    </font>
    <font>
      <u/>
      <sz val="11"/>
      <color theme="1"/>
      <name val="Arial"/>
      <family val="2"/>
    </font>
    <font>
      <sz val="10"/>
      <color theme="1"/>
      <name val="Arial"/>
      <family val="2"/>
    </font>
    <font>
      <sz val="11"/>
      <name val="Arial"/>
      <family val="2"/>
    </font>
    <font>
      <i/>
      <sz val="11"/>
      <color theme="1"/>
      <name val="Arial"/>
      <family val="2"/>
    </font>
    <font>
      <b/>
      <sz val="11"/>
      <color rgb="FFC00000"/>
      <name val="Arial"/>
      <family val="2"/>
    </font>
    <font>
      <b/>
      <sz val="11"/>
      <color rgb="FF081DB8"/>
      <name val="Arial"/>
      <family val="2"/>
    </font>
    <font>
      <b/>
      <i/>
      <sz val="9"/>
      <color theme="1"/>
      <name val="Arial"/>
      <family val="2"/>
    </font>
    <font>
      <b/>
      <sz val="10"/>
      <color rgb="FF081DB8"/>
      <name val="Arial"/>
      <family val="2"/>
    </font>
    <font>
      <sz val="11"/>
      <color rgb="FFC00000"/>
      <name val="Arial"/>
      <family val="2"/>
    </font>
    <font>
      <i/>
      <sz val="11"/>
      <name val="Arial"/>
      <family val="2"/>
    </font>
    <font>
      <i/>
      <sz val="11"/>
      <color rgb="FF00B050"/>
      <name val="Arial"/>
      <family val="2"/>
    </font>
    <font>
      <sz val="11"/>
      <color rgb="FF00B050"/>
      <name val="Arial"/>
      <family val="2"/>
    </font>
    <font>
      <sz val="8"/>
      <color theme="1"/>
      <name val="Arial"/>
      <family val="2"/>
    </font>
    <font>
      <sz val="11"/>
      <color rgb="FF00B0F0"/>
      <name val="Arial"/>
      <family val="2"/>
    </font>
    <font>
      <b/>
      <sz val="11"/>
      <color rgb="FF00B0F0"/>
      <name val="Arial"/>
      <family val="2"/>
    </font>
    <font>
      <b/>
      <sz val="11"/>
      <color rgb="FF2808E8"/>
      <name val="Arial"/>
      <family val="2"/>
    </font>
    <font>
      <b/>
      <sz val="9"/>
      <color rgb="FFC00000"/>
      <name val="Arial"/>
      <family val="2"/>
    </font>
    <font>
      <sz val="10"/>
      <color rgb="FF2808E8"/>
      <name val="Arial"/>
      <family val="2"/>
    </font>
    <font>
      <sz val="11"/>
      <color rgb="FF7030A0"/>
      <name val="Arial"/>
      <family val="2"/>
    </font>
    <font>
      <sz val="10"/>
      <color rgb="FF00B050"/>
      <name val="Arial"/>
      <family val="2"/>
    </font>
    <font>
      <b/>
      <sz val="10"/>
      <color rgb="FFC00000"/>
      <name val="Arial"/>
      <family val="2"/>
    </font>
    <font>
      <sz val="11"/>
      <color rgb="FF2808E8"/>
      <name val="Arial"/>
      <family val="2"/>
    </font>
    <font>
      <b/>
      <sz val="12"/>
      <color rgb="FFC00000"/>
      <name val="Arial"/>
      <family val="2"/>
    </font>
    <font>
      <i/>
      <sz val="8"/>
      <color rgb="FFC00000"/>
      <name val="Arial"/>
      <family val="2"/>
    </font>
    <font>
      <i/>
      <sz val="8"/>
      <color rgb="FF2808E8"/>
      <name val="Arial"/>
      <family val="2"/>
    </font>
    <font>
      <i/>
      <sz val="8"/>
      <color rgb="FF7030A0"/>
      <name val="Arial"/>
      <family val="2"/>
    </font>
    <font>
      <b/>
      <sz val="9"/>
      <color rgb="FF081DB8"/>
      <name val="Arial"/>
      <family val="2"/>
    </font>
    <font>
      <i/>
      <sz val="11"/>
      <color theme="2" tint="-0.249977111117893"/>
      <name val="Arial"/>
      <family val="2"/>
    </font>
    <font>
      <sz val="11"/>
      <color theme="2" tint="-0.249977111117893"/>
      <name val="Arial"/>
      <family val="2"/>
    </font>
    <font>
      <b/>
      <sz val="11"/>
      <color indexed="9"/>
      <name val="Arial"/>
      <family val="2"/>
    </font>
    <font>
      <b/>
      <sz val="11"/>
      <color indexed="10"/>
      <name val="Arial"/>
      <family val="2"/>
    </font>
    <font>
      <sz val="11"/>
      <color indexed="8"/>
      <name val="Arial"/>
      <family val="2"/>
    </font>
    <font>
      <b/>
      <sz val="11"/>
      <color indexed="48"/>
      <name val="Arial"/>
      <family val="2"/>
    </font>
    <font>
      <sz val="11"/>
      <color indexed="48"/>
      <name val="Arial"/>
      <family val="2"/>
    </font>
    <font>
      <b/>
      <sz val="11"/>
      <color rgb="FF7030A0"/>
      <name val="Arial"/>
      <family val="2"/>
    </font>
    <font>
      <b/>
      <sz val="11"/>
      <color rgb="FF3314EC"/>
      <name val="Arial"/>
      <family val="2"/>
    </font>
    <font>
      <sz val="14"/>
      <color rgb="FFC00000"/>
      <name val="Arial"/>
      <family val="2"/>
    </font>
    <font>
      <b/>
      <i/>
      <sz val="11"/>
      <name val="Arial"/>
      <family val="2"/>
    </font>
    <font>
      <b/>
      <i/>
      <sz val="11"/>
      <color rgb="FF7030A0"/>
      <name val="Arial"/>
      <family val="2"/>
    </font>
    <font>
      <i/>
      <sz val="11"/>
      <color rgb="FF7030A0"/>
      <name val="Arial"/>
      <family val="2"/>
    </font>
  </fonts>
  <fills count="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theme="7"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16" fillId="0" borderId="0" applyFont="0" applyFill="0" applyBorder="0" applyAlignment="0" applyProtection="0"/>
    <xf numFmtId="0" fontId="22" fillId="0" borderId="0" applyNumberFormat="0" applyFill="0" applyBorder="0" applyAlignment="0" applyProtection="0"/>
  </cellStyleXfs>
  <cellXfs count="354">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justify" vertical="center"/>
    </xf>
    <xf numFmtId="0" fontId="1" fillId="0" borderId="0" xfId="0" applyFont="1" applyFill="1" applyBorder="1" applyAlignment="1">
      <alignment horizontal="justify" vertical="center"/>
    </xf>
    <xf numFmtId="0" fontId="5" fillId="0" borderId="0" xfId="0" applyFont="1" applyFill="1" applyBorder="1"/>
    <xf numFmtId="0" fontId="5" fillId="0" borderId="0" xfId="0" applyFont="1" applyFill="1" applyBorder="1" applyAlignment="1">
      <alignment vertical="center"/>
    </xf>
    <xf numFmtId="0" fontId="1" fillId="0" borderId="0" xfId="0" applyFont="1" applyFill="1" applyBorder="1"/>
    <xf numFmtId="1" fontId="1" fillId="0" borderId="0" xfId="0" applyNumberFormat="1" applyFont="1" applyFill="1" applyBorder="1" applyAlignment="1">
      <alignment horizontal="center" vertical="center" wrapText="1"/>
    </xf>
    <xf numFmtId="0" fontId="5" fillId="0" borderId="0" xfId="0" applyFont="1" applyFill="1" applyBorder="1" applyAlignment="1">
      <alignment horizontal="right"/>
    </xf>
    <xf numFmtId="0" fontId="5" fillId="0" borderId="0" xfId="0" applyFont="1" applyFill="1" applyBorder="1" applyAlignment="1"/>
    <xf numFmtId="1" fontId="5" fillId="0" borderId="0" xfId="0" applyNumberFormat="1" applyFont="1" applyFill="1" applyBorder="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0" fontId="1" fillId="0" borderId="2" xfId="0" applyFont="1" applyFill="1" applyBorder="1" applyAlignment="1">
      <alignment vertical="center" wrapText="1"/>
    </xf>
    <xf numFmtId="1" fontId="1" fillId="0" borderId="1"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left" vertical="center" wrapText="1" inden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xf numFmtId="0" fontId="7" fillId="0" borderId="0" xfId="0" applyFont="1" applyFill="1" applyBorder="1" applyAlignment="1">
      <alignment vertical="center"/>
    </xf>
    <xf numFmtId="0" fontId="1" fillId="0" borderId="1" xfId="0" applyFont="1" applyFill="1" applyBorder="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indent="1"/>
    </xf>
    <xf numFmtId="9" fontId="1" fillId="0" borderId="1" xfId="0" applyNumberFormat="1" applyFont="1" applyFill="1" applyBorder="1" applyAlignment="1">
      <alignment horizontal="center"/>
    </xf>
    <xf numFmtId="0" fontId="8" fillId="0" borderId="2" xfId="0" applyFont="1" applyFill="1" applyBorder="1"/>
    <xf numFmtId="0" fontId="7" fillId="0" borderId="2" xfId="0" applyFont="1" applyFill="1" applyBorder="1" applyAlignment="1">
      <alignment vertical="center" wrapText="1"/>
    </xf>
    <xf numFmtId="1" fontId="7"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3" fontId="1" fillId="0" borderId="0" xfId="0" applyNumberFormat="1" applyFont="1" applyFill="1" applyBorder="1"/>
    <xf numFmtId="3" fontId="1" fillId="0" borderId="0" xfId="0" applyNumberFormat="1" applyFont="1" applyFill="1" applyBorder="1" applyAlignment="1">
      <alignment horizontal="center"/>
    </xf>
    <xf numFmtId="0" fontId="8" fillId="0" borderId="0" xfId="0" applyFont="1" applyFill="1" applyBorder="1"/>
    <xf numFmtId="0" fontId="1" fillId="0" borderId="0" xfId="0" applyFont="1" applyFill="1" applyBorder="1" applyAlignment="1">
      <alignment horizontal="left" wrapText="1"/>
    </xf>
    <xf numFmtId="0" fontId="10" fillId="0" borderId="1" xfId="0" applyFont="1" applyBorder="1" applyAlignment="1">
      <alignment horizontal="center" vertical="center"/>
    </xf>
    <xf numFmtId="0" fontId="7" fillId="0" borderId="1" xfId="0" applyFont="1" applyFill="1" applyBorder="1" applyAlignment="1">
      <alignment vertical="center" wrapText="1"/>
    </xf>
    <xf numFmtId="0" fontId="1" fillId="0" borderId="9" xfId="0" applyFont="1" applyFill="1" applyBorder="1" applyAlignment="1">
      <alignment vertical="center" wrapText="1"/>
    </xf>
    <xf numFmtId="1" fontId="1" fillId="0" borderId="9" xfId="0" applyNumberFormat="1" applyFont="1" applyFill="1" applyBorder="1" applyAlignment="1">
      <alignment horizontal="center" vertical="center" wrapText="1"/>
    </xf>
    <xf numFmtId="0" fontId="1" fillId="0" borderId="10" xfId="0" applyFont="1" applyFill="1" applyBorder="1" applyAlignment="1">
      <alignment vertical="center" wrapText="1"/>
    </xf>
    <xf numFmtId="1" fontId="1" fillId="0" borderId="9" xfId="0" applyNumberFormat="1" applyFont="1" applyFill="1" applyBorder="1" applyAlignment="1">
      <alignment horizontal="left" vertical="center" wrapText="1"/>
    </xf>
    <xf numFmtId="0" fontId="1" fillId="0" borderId="0" xfId="0" applyFont="1" applyFill="1" applyBorder="1" applyAlignment="1">
      <alignment vertical="center" wrapText="1"/>
    </xf>
    <xf numFmtId="0" fontId="4"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5" fillId="0" borderId="1" xfId="0" applyFont="1" applyFill="1" applyBorder="1"/>
    <xf numFmtId="0" fontId="1" fillId="0" borderId="0" xfId="0" applyFont="1" applyFill="1" applyBorder="1" applyAlignment="1">
      <alignment horizontal="left" vertical="center" wrapText="1" indent="3"/>
    </xf>
    <xf numFmtId="14" fontId="6" fillId="0" borderId="0" xfId="0" applyNumberFormat="1" applyFont="1" applyFill="1" applyBorder="1" applyAlignment="1">
      <alignment horizontal="center" vertical="center" wrapText="1"/>
    </xf>
    <xf numFmtId="0" fontId="1" fillId="0" borderId="1" xfId="0" applyFont="1" applyFill="1" applyBorder="1" applyAlignment="1">
      <alignment horizontal="left" vertical="center" wrapText="1" indent="3"/>
    </xf>
    <xf numFmtId="14" fontId="1" fillId="0" borderId="1" xfId="0" applyNumberFormat="1" applyFont="1" applyFill="1" applyBorder="1" applyAlignment="1">
      <alignment horizontal="left" vertical="center" wrapText="1" indent="3"/>
    </xf>
    <xf numFmtId="9" fontId="1" fillId="0" borderId="1" xfId="0" applyNumberFormat="1" applyFont="1" applyFill="1" applyBorder="1" applyAlignment="1">
      <alignment horizontal="left" vertical="center" wrapText="1" indent="3"/>
    </xf>
    <xf numFmtId="14"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7" fillId="0" borderId="0" xfId="0" applyFont="1" applyFill="1" applyBorder="1" applyAlignment="1">
      <alignment vertical="center" wrapText="1"/>
    </xf>
    <xf numFmtId="9" fontId="1" fillId="0" borderId="0" xfId="0" applyNumberFormat="1" applyFont="1" applyFill="1" applyBorder="1" applyAlignment="1">
      <alignment horizontal="center"/>
    </xf>
    <xf numFmtId="3" fontId="1" fillId="0" borderId="0"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1" fontId="12" fillId="0" borderId="1"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1" fontId="12" fillId="0" borderId="10" xfId="0" applyNumberFormat="1" applyFont="1" applyFill="1" applyBorder="1" applyAlignment="1">
      <alignment horizontal="center" vertical="center" wrapText="1"/>
    </xf>
    <xf numFmtId="0" fontId="1" fillId="0" borderId="0" xfId="0" applyFont="1" applyAlignment="1"/>
    <xf numFmtId="1" fontId="13" fillId="0" borderId="2"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1" fontId="1" fillId="0" borderId="0" xfId="0" applyNumberFormat="1" applyFont="1" applyFill="1" applyBorder="1" applyAlignment="1">
      <alignment vertical="center"/>
    </xf>
    <xf numFmtId="0" fontId="1" fillId="0" borderId="1" xfId="0" applyFont="1" applyBorder="1" applyAlignment="1">
      <alignment horizontal="center" wrapText="1"/>
    </xf>
    <xf numFmtId="1" fontId="1" fillId="0" borderId="1" xfId="0" applyNumberFormat="1" applyFont="1" applyBorder="1" applyAlignment="1">
      <alignment horizontal="center" wrapText="1"/>
    </xf>
    <xf numFmtId="0" fontId="1" fillId="0" borderId="12" xfId="0" applyFont="1" applyBorder="1" applyAlignment="1">
      <alignment horizontal="left" wrapText="1"/>
    </xf>
    <xf numFmtId="0" fontId="5" fillId="0" borderId="11" xfId="0" applyFont="1" applyFill="1" applyBorder="1"/>
    <xf numFmtId="0" fontId="1" fillId="0" borderId="11" xfId="0" applyFont="1" applyBorder="1" applyAlignment="1">
      <alignment horizontal="left" wrapText="1"/>
    </xf>
    <xf numFmtId="0" fontId="1" fillId="0" borderId="6" xfId="0" applyFont="1" applyBorder="1" applyAlignment="1">
      <alignment horizontal="left" wrapText="1"/>
    </xf>
    <xf numFmtId="0" fontId="5" fillId="0" borderId="7" xfId="0" applyFont="1" applyFill="1" applyBorder="1"/>
    <xf numFmtId="0" fontId="1" fillId="0" borderId="7" xfId="0" applyFont="1" applyBorder="1" applyAlignment="1">
      <alignment horizontal="left" wrapText="1"/>
    </xf>
    <xf numFmtId="0" fontId="1" fillId="0" borderId="5" xfId="0" applyFont="1" applyBorder="1" applyAlignment="1">
      <alignment horizontal="left" wrapText="1"/>
    </xf>
    <xf numFmtId="1" fontId="18" fillId="0" borderId="0" xfId="0" applyNumberFormat="1" applyFont="1" applyFill="1"/>
    <xf numFmtId="1" fontId="18" fillId="0" borderId="0" xfId="0" applyNumberFormat="1" applyFont="1" applyFill="1" applyAlignment="1"/>
    <xf numFmtId="1" fontId="18" fillId="0" borderId="0" xfId="0" applyNumberFormat="1" applyFont="1" applyFill="1" applyAlignment="1">
      <alignment horizontal="center"/>
    </xf>
    <xf numFmtId="1" fontId="18" fillId="0" borderId="7" xfId="0" applyNumberFormat="1" applyFont="1" applyFill="1" applyBorder="1" applyAlignment="1"/>
    <xf numFmtId="1" fontId="18" fillId="0" borderId="0" xfId="0" applyNumberFormat="1" applyFont="1" applyFill="1" applyAlignment="1">
      <alignment horizontal="right"/>
    </xf>
    <xf numFmtId="1" fontId="18" fillId="0" borderId="7" xfId="0" applyNumberFormat="1" applyFont="1" applyFill="1" applyBorder="1" applyAlignment="1">
      <alignment horizontal="right"/>
    </xf>
    <xf numFmtId="1" fontId="20" fillId="0" borderId="0" xfId="0" applyNumberFormat="1" applyFont="1" applyFill="1" applyAlignment="1"/>
    <xf numFmtId="164" fontId="18" fillId="0" borderId="0" xfId="0" applyNumberFormat="1" applyFont="1" applyFill="1" applyBorder="1" applyAlignment="1">
      <alignment horizontal="center"/>
    </xf>
    <xf numFmtId="1" fontId="18" fillId="0" borderId="0" xfId="0" applyNumberFormat="1" applyFont="1" applyFill="1" applyBorder="1" applyAlignment="1">
      <alignment horizontal="center"/>
    </xf>
    <xf numFmtId="1" fontId="18" fillId="0" borderId="0" xfId="0" applyNumberFormat="1" applyFont="1" applyFill="1" applyBorder="1" applyAlignment="1"/>
    <xf numFmtId="1" fontId="25" fillId="0" borderId="0" xfId="0" applyNumberFormat="1" applyFont="1" applyAlignment="1">
      <alignment horizontal="center"/>
    </xf>
    <xf numFmtId="1" fontId="20" fillId="0" borderId="14" xfId="0" applyNumberFormat="1" applyFont="1" applyFill="1" applyBorder="1" applyAlignment="1"/>
    <xf numFmtId="1" fontId="18" fillId="0" borderId="0" xfId="0" applyNumberFormat="1" applyFont="1" applyFill="1" applyBorder="1" applyAlignment="1">
      <alignment horizontal="right"/>
    </xf>
    <xf numFmtId="1" fontId="20" fillId="0" borderId="0" xfId="0" applyNumberFormat="1" applyFont="1" applyFill="1" applyBorder="1" applyAlignment="1"/>
    <xf numFmtId="0" fontId="25" fillId="0" borderId="0" xfId="0" applyFont="1" applyAlignment="1">
      <alignment horizontal="center"/>
    </xf>
    <xf numFmtId="0" fontId="31" fillId="0" borderId="0" xfId="0" applyFont="1" applyAlignment="1"/>
    <xf numFmtId="3" fontId="25" fillId="0" borderId="0" xfId="0" applyNumberFormat="1" applyFont="1" applyAlignment="1"/>
    <xf numFmtId="3" fontId="25" fillId="0" borderId="0" xfId="0" applyNumberFormat="1" applyFont="1" applyAlignment="1">
      <alignment horizontal="center"/>
    </xf>
    <xf numFmtId="0" fontId="32" fillId="0" borderId="0" xfId="0" applyFont="1" applyAlignment="1">
      <alignment horizontal="left" indent="1"/>
    </xf>
    <xf numFmtId="0" fontId="17" fillId="0" borderId="0" xfId="0" applyFont="1" applyAlignment="1"/>
    <xf numFmtId="0" fontId="32" fillId="0" borderId="0" xfId="0" applyFont="1" applyBorder="1" applyAlignment="1">
      <alignment horizontal="left" indent="1"/>
    </xf>
    <xf numFmtId="0" fontId="25" fillId="0" borderId="0" xfId="0" applyFont="1" applyAlignment="1"/>
    <xf numFmtId="1" fontId="20" fillId="0" borderId="0" xfId="0" applyNumberFormat="1" applyFont="1" applyFill="1" applyBorder="1" applyAlignment="1">
      <alignment horizontal="right"/>
    </xf>
    <xf numFmtId="1" fontId="18" fillId="0" borderId="0" xfId="0" applyNumberFormat="1" applyFont="1" applyFill="1" applyAlignment="1">
      <alignment horizontal="right" wrapText="1"/>
    </xf>
    <xf numFmtId="1" fontId="18" fillId="0" borderId="0" xfId="0" applyNumberFormat="1" applyFont="1" applyFill="1" applyBorder="1" applyAlignment="1">
      <alignment horizontal="center" vertical="center"/>
    </xf>
    <xf numFmtId="1" fontId="18" fillId="0" borderId="0" xfId="0" applyNumberFormat="1" applyFont="1" applyFill="1" applyAlignment="1">
      <alignment horizontal="left" wrapText="1" indent="1"/>
    </xf>
    <xf numFmtId="1" fontId="20" fillId="0" borderId="0" xfId="0" applyNumberFormat="1" applyFont="1" applyFill="1" applyBorder="1" applyAlignment="1">
      <alignment horizontal="center" vertical="center"/>
    </xf>
    <xf numFmtId="1" fontId="33" fillId="0" borderId="0" xfId="0" applyNumberFormat="1" applyFont="1" applyAlignment="1"/>
    <xf numFmtId="1" fontId="34" fillId="0" borderId="0" xfId="0" applyNumberFormat="1" applyFont="1" applyFill="1" applyAlignment="1"/>
    <xf numFmtId="1" fontId="33" fillId="0" borderId="0" xfId="0" applyNumberFormat="1" applyFont="1" applyFill="1" applyAlignment="1"/>
    <xf numFmtId="1" fontId="35" fillId="0" borderId="0" xfId="0" applyNumberFormat="1" applyFont="1" applyFill="1" applyAlignment="1">
      <alignment horizontal="center"/>
    </xf>
    <xf numFmtId="9" fontId="18" fillId="0" borderId="0" xfId="0" applyNumberFormat="1" applyFont="1" applyFill="1" applyAlignment="1">
      <alignment horizontal="center"/>
    </xf>
    <xf numFmtId="1" fontId="21" fillId="0" borderId="0" xfId="0" applyNumberFormat="1" applyFont="1" applyFill="1" applyAlignment="1">
      <alignment horizontal="center"/>
    </xf>
    <xf numFmtId="1" fontId="18" fillId="0" borderId="14" xfId="0" applyNumberFormat="1" applyFont="1" applyFill="1" applyBorder="1" applyAlignment="1"/>
    <xf numFmtId="1" fontId="36" fillId="0" borderId="0" xfId="0" applyNumberFormat="1" applyFont="1" applyFill="1" applyAlignment="1"/>
    <xf numFmtId="1" fontId="17" fillId="0" borderId="0" xfId="0" applyNumberFormat="1" applyFont="1" applyAlignment="1">
      <alignment horizontal="center" vertical="center"/>
    </xf>
    <xf numFmtId="1" fontId="18" fillId="0" borderId="0" xfId="0" applyNumberFormat="1" applyFont="1" applyFill="1" applyAlignment="1">
      <alignment vertical="center"/>
    </xf>
    <xf numFmtId="1" fontId="44" fillId="0" borderId="0" xfId="0" applyNumberFormat="1" applyFont="1" applyFill="1" applyAlignment="1"/>
    <xf numFmtId="1" fontId="31" fillId="0" borderId="0" xfId="0" applyNumberFormat="1" applyFont="1" applyFill="1" applyAlignment="1">
      <alignment horizontal="center"/>
    </xf>
    <xf numFmtId="1" fontId="18" fillId="0" borderId="0" xfId="0" applyNumberFormat="1" applyFont="1" applyFill="1" applyAlignment="1">
      <alignment horizontal="right" indent="3"/>
    </xf>
    <xf numFmtId="1" fontId="18" fillId="0" borderId="0" xfId="0" applyNumberFormat="1" applyFont="1" applyFill="1" applyBorder="1" applyAlignment="1">
      <alignment horizontal="right" indent="3"/>
    </xf>
    <xf numFmtId="1" fontId="18" fillId="0" borderId="0" xfId="0" applyNumberFormat="1" applyFont="1" applyFill="1" applyAlignment="1">
      <alignment horizontal="right" indent="8"/>
    </xf>
    <xf numFmtId="1" fontId="18" fillId="0" borderId="0" xfId="0" applyNumberFormat="1" applyFont="1" applyFill="1" applyBorder="1" applyAlignment="1">
      <alignment horizontal="right" indent="8"/>
    </xf>
    <xf numFmtId="1" fontId="37" fillId="0" borderId="14" xfId="0" applyNumberFormat="1" applyFont="1" applyFill="1" applyBorder="1" applyAlignment="1">
      <alignment horizontal="center"/>
    </xf>
    <xf numFmtId="1" fontId="18" fillId="0" borderId="14" xfId="0" applyNumberFormat="1" applyFont="1" applyFill="1" applyBorder="1" applyAlignment="1">
      <alignment horizontal="left" indent="9"/>
    </xf>
    <xf numFmtId="1" fontId="18" fillId="0" borderId="14" xfId="0" applyNumberFormat="1" applyFont="1" applyFill="1" applyBorder="1" applyAlignment="1">
      <alignment horizontal="right"/>
    </xf>
    <xf numFmtId="1" fontId="18" fillId="0" borderId="14" xfId="0" applyNumberFormat="1" applyFont="1" applyFill="1" applyBorder="1" applyAlignment="1">
      <alignment horizontal="right" indent="3"/>
    </xf>
    <xf numFmtId="1" fontId="18" fillId="3" borderId="0" xfId="0" applyNumberFormat="1" applyFont="1" applyFill="1" applyAlignment="1"/>
    <xf numFmtId="1" fontId="20" fillId="3" borderId="0" xfId="0" applyNumberFormat="1" applyFont="1" applyFill="1" applyAlignment="1">
      <alignment horizontal="center"/>
    </xf>
    <xf numFmtId="1" fontId="20" fillId="3" borderId="0" xfId="0" applyNumberFormat="1" applyFont="1" applyFill="1" applyAlignment="1">
      <alignment horizontal="left"/>
    </xf>
    <xf numFmtId="1" fontId="18" fillId="0" borderId="15" xfId="0" applyNumberFormat="1" applyFont="1" applyFill="1" applyBorder="1" applyAlignment="1">
      <alignment vertical="center"/>
    </xf>
    <xf numFmtId="1" fontId="40" fillId="0" borderId="16" xfId="0" applyNumberFormat="1" applyFont="1" applyBorder="1" applyAlignment="1">
      <alignment horizontal="center" vertical="center"/>
    </xf>
    <xf numFmtId="1" fontId="42" fillId="0" borderId="16" xfId="0" applyNumberFormat="1" applyFont="1" applyBorder="1" applyAlignment="1">
      <alignment horizontal="center" vertical="center"/>
    </xf>
    <xf numFmtId="1" fontId="45" fillId="0" borderId="17" xfId="0" applyNumberFormat="1" applyFont="1" applyBorder="1" applyAlignment="1">
      <alignment horizontal="center" vertical="center"/>
    </xf>
    <xf numFmtId="1" fontId="39" fillId="0" borderId="18" xfId="0" applyNumberFormat="1" applyFont="1" applyBorder="1" applyAlignment="1">
      <alignment vertical="center"/>
    </xf>
    <xf numFmtId="1" fontId="28" fillId="0" borderId="19" xfId="0" applyNumberFormat="1" applyFont="1" applyBorder="1" applyAlignment="1">
      <alignment horizontal="center" vertical="center"/>
    </xf>
    <xf numFmtId="1" fontId="43" fillId="0" borderId="19" xfId="0" applyNumberFormat="1" applyFont="1" applyBorder="1" applyAlignment="1">
      <alignment horizontal="center" vertical="center"/>
    </xf>
    <xf numFmtId="1" fontId="19" fillId="0" borderId="15" xfId="0" applyNumberFormat="1" applyFont="1" applyBorder="1" applyAlignment="1">
      <alignment horizontal="left" wrapText="1"/>
    </xf>
    <xf numFmtId="1" fontId="20" fillId="0" borderId="16" xfId="0" applyNumberFormat="1" applyFont="1" applyFill="1" applyBorder="1" applyAlignment="1">
      <alignment horizontal="left" indent="1"/>
    </xf>
    <xf numFmtId="1" fontId="18" fillId="0" borderId="16" xfId="0" applyNumberFormat="1" applyFont="1" applyFill="1" applyBorder="1" applyAlignment="1"/>
    <xf numFmtId="1" fontId="18" fillId="0" borderId="21" xfId="0" applyNumberFormat="1" applyFont="1" applyFill="1" applyBorder="1" applyAlignment="1">
      <alignment horizontal="left" indent="1"/>
    </xf>
    <xf numFmtId="1" fontId="18" fillId="0" borderId="0" xfId="0" applyNumberFormat="1" applyFont="1" applyFill="1" applyBorder="1" applyAlignment="1">
      <alignment horizontal="left"/>
    </xf>
    <xf numFmtId="1" fontId="21" fillId="0" borderId="21" xfId="0" applyNumberFormat="1" applyFont="1" applyFill="1" applyBorder="1" applyAlignment="1">
      <alignment horizontal="left" wrapText="1" indent="1"/>
    </xf>
    <xf numFmtId="1" fontId="20" fillId="0" borderId="0" xfId="0" applyNumberFormat="1" applyFont="1" applyFill="1" applyBorder="1" applyAlignment="1">
      <alignment horizontal="left" indent="1"/>
    </xf>
    <xf numFmtId="1" fontId="24" fillId="0" borderId="0" xfId="2" applyNumberFormat="1" applyFont="1" applyFill="1" applyBorder="1" applyAlignment="1">
      <alignment horizontal="center"/>
    </xf>
    <xf numFmtId="1" fontId="18" fillId="0" borderId="0" xfId="0" applyNumberFormat="1" applyFont="1" applyFill="1" applyBorder="1" applyAlignment="1">
      <alignment horizontal="left" wrapText="1"/>
    </xf>
    <xf numFmtId="1" fontId="18" fillId="0" borderId="0" xfId="0" applyNumberFormat="1" applyFont="1" applyFill="1" applyBorder="1" applyAlignment="1">
      <alignment horizontal="left" vertical="center" wrapText="1"/>
    </xf>
    <xf numFmtId="1" fontId="23" fillId="0" borderId="21" xfId="2" applyNumberFormat="1" applyFont="1" applyFill="1" applyBorder="1" applyAlignment="1">
      <alignment horizontal="left" indent="1"/>
    </xf>
    <xf numFmtId="1" fontId="24" fillId="0" borderId="0" xfId="0" applyNumberFormat="1" applyFont="1" applyFill="1" applyBorder="1" applyAlignment="1">
      <alignment horizontal="center"/>
    </xf>
    <xf numFmtId="1" fontId="21" fillId="0" borderId="0" xfId="0" applyNumberFormat="1" applyFont="1" applyFill="1" applyBorder="1" applyAlignment="1"/>
    <xf numFmtId="1" fontId="18" fillId="0" borderId="21" xfId="0" applyNumberFormat="1" applyFont="1" applyFill="1" applyBorder="1" applyAlignment="1"/>
    <xf numFmtId="1" fontId="18" fillId="0" borderId="21" xfId="0" applyNumberFormat="1" applyFont="1" applyFill="1" applyBorder="1" applyAlignment="1">
      <alignment horizontal="center"/>
    </xf>
    <xf numFmtId="1" fontId="18" fillId="0" borderId="21" xfId="0" applyNumberFormat="1" applyFont="1" applyFill="1" applyBorder="1" applyAlignment="1">
      <alignment horizontal="right"/>
    </xf>
    <xf numFmtId="9" fontId="17" fillId="0" borderId="0" xfId="1" applyFont="1" applyFill="1" applyBorder="1" applyAlignment="1"/>
    <xf numFmtId="1" fontId="28" fillId="0" borderId="0" xfId="0" applyNumberFormat="1" applyFont="1" applyFill="1" applyBorder="1" applyAlignment="1">
      <alignment horizontal="right"/>
    </xf>
    <xf numFmtId="1" fontId="29" fillId="0" borderId="21" xfId="0" applyNumberFormat="1" applyFont="1" applyFill="1" applyBorder="1" applyAlignment="1">
      <alignment horizontal="left"/>
    </xf>
    <xf numFmtId="9" fontId="18" fillId="0" borderId="0" xfId="1" applyFont="1" applyFill="1" applyBorder="1" applyAlignment="1"/>
    <xf numFmtId="9" fontId="18" fillId="0" borderId="0" xfId="1" applyFont="1" applyFill="1" applyBorder="1" applyAlignment="1">
      <alignment horizontal="center"/>
    </xf>
    <xf numFmtId="1" fontId="30" fillId="0" borderId="0" xfId="0" applyNumberFormat="1" applyFont="1" applyFill="1" applyBorder="1" applyAlignment="1">
      <alignment horizontal="right"/>
    </xf>
    <xf numFmtId="1" fontId="18" fillId="0" borderId="22" xfId="0" applyNumberFormat="1" applyFont="1" applyFill="1" applyBorder="1" applyAlignment="1">
      <alignment horizontal="right"/>
    </xf>
    <xf numFmtId="1" fontId="18" fillId="0" borderId="23" xfId="0" applyNumberFormat="1" applyFont="1" applyFill="1" applyBorder="1" applyAlignment="1"/>
    <xf numFmtId="1" fontId="30" fillId="0" borderId="23" xfId="0" applyNumberFormat="1" applyFont="1" applyFill="1" applyBorder="1" applyAlignment="1">
      <alignment horizontal="center"/>
    </xf>
    <xf numFmtId="1" fontId="18" fillId="0" borderId="23" xfId="0" applyNumberFormat="1" applyFont="1" applyFill="1" applyBorder="1" applyAlignment="1">
      <alignment horizontal="center"/>
    </xf>
    <xf numFmtId="1" fontId="18" fillId="0" borderId="24" xfId="0" applyNumberFormat="1" applyFont="1" applyFill="1" applyBorder="1" applyAlignment="1"/>
    <xf numFmtId="1" fontId="18" fillId="0" borderId="25" xfId="0" applyNumberFormat="1" applyFont="1" applyFill="1" applyBorder="1" applyAlignment="1"/>
    <xf numFmtId="1" fontId="20" fillId="0" borderId="25" xfId="0" applyNumberFormat="1" applyFont="1" applyFill="1" applyBorder="1" applyAlignment="1"/>
    <xf numFmtId="1" fontId="20" fillId="0" borderId="25" xfId="0" applyNumberFormat="1" applyFont="1" applyFill="1" applyBorder="1" applyAlignment="1">
      <alignment horizontal="right"/>
    </xf>
    <xf numFmtId="1" fontId="18" fillId="0" borderId="26" xfId="0" applyNumberFormat="1" applyFont="1" applyFill="1" applyBorder="1" applyAlignment="1"/>
    <xf numFmtId="1" fontId="20" fillId="2" borderId="27" xfId="0" applyNumberFormat="1" applyFont="1" applyFill="1" applyBorder="1" applyAlignment="1"/>
    <xf numFmtId="1" fontId="38" fillId="0" borderId="25" xfId="0" applyNumberFormat="1" applyFont="1" applyFill="1" applyBorder="1" applyAlignment="1"/>
    <xf numFmtId="1" fontId="27" fillId="0" borderId="25" xfId="0" applyNumberFormat="1" applyFont="1" applyFill="1" applyBorder="1" applyAlignment="1"/>
    <xf numFmtId="1" fontId="20" fillId="2" borderId="28" xfId="0" applyNumberFormat="1" applyFont="1" applyFill="1" applyBorder="1" applyAlignment="1"/>
    <xf numFmtId="1" fontId="40" fillId="0" borderId="19" xfId="0" applyNumberFormat="1" applyFont="1" applyBorder="1" applyAlignment="1">
      <alignment horizontal="center" vertical="center"/>
    </xf>
    <xf numFmtId="1" fontId="49" fillId="0" borderId="20" xfId="0" applyNumberFormat="1" applyFont="1" applyBorder="1" applyAlignment="1">
      <alignment horizontal="center" vertical="center"/>
    </xf>
    <xf numFmtId="1" fontId="26" fillId="0" borderId="0" xfId="0" applyNumberFormat="1" applyFont="1" applyFill="1" applyBorder="1" applyAlignment="1"/>
    <xf numFmtId="1" fontId="50" fillId="0" borderId="0" xfId="0" applyNumberFormat="1" applyFont="1" applyFill="1" applyBorder="1" applyAlignment="1"/>
    <xf numFmtId="9" fontId="51" fillId="0" borderId="0" xfId="1" applyFont="1" applyFill="1" applyBorder="1" applyAlignment="1">
      <alignment horizontal="center"/>
    </xf>
    <xf numFmtId="0" fontId="18" fillId="0" borderId="0" xfId="0" applyFont="1"/>
    <xf numFmtId="0" fontId="19" fillId="0" borderId="8" xfId="0" applyFont="1" applyBorder="1" applyAlignment="1">
      <alignment horizontal="center" vertical="center" wrapText="1"/>
    </xf>
    <xf numFmtId="0" fontId="53" fillId="0" borderId="1" xfId="0" applyFont="1" applyBorder="1" applyAlignment="1">
      <alignment horizontal="center" vertical="top" wrapText="1"/>
    </xf>
    <xf numFmtId="0" fontId="25" fillId="7" borderId="1" xfId="0" applyFont="1" applyFill="1" applyBorder="1" applyAlignment="1" applyProtection="1">
      <alignment horizontal="left" vertical="center" wrapText="1"/>
      <protection locked="0"/>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53" fillId="0" borderId="1" xfId="0" applyFont="1" applyBorder="1" applyAlignment="1">
      <alignment horizontal="center" vertical="center" wrapText="1"/>
    </xf>
    <xf numFmtId="1" fontId="55" fillId="4" borderId="1" xfId="0" applyNumberFormat="1" applyFont="1" applyFill="1" applyBorder="1" applyAlignment="1" applyProtection="1">
      <alignment horizontal="right" vertical="center" wrapText="1"/>
    </xf>
    <xf numFmtId="0" fontId="19" fillId="4" borderId="9" xfId="0" applyFont="1" applyFill="1" applyBorder="1" applyAlignment="1">
      <alignment horizontal="center" vertical="center" wrapText="1"/>
    </xf>
    <xf numFmtId="0" fontId="53" fillId="4" borderId="5" xfId="0" applyFont="1" applyFill="1" applyBorder="1" applyAlignment="1">
      <alignment horizontal="center" vertical="top" wrapText="1"/>
    </xf>
    <xf numFmtId="0" fontId="19" fillId="4" borderId="4" xfId="0" applyFont="1" applyFill="1" applyBorder="1" applyAlignment="1">
      <alignment wrapText="1"/>
    </xf>
    <xf numFmtId="0" fontId="19" fillId="4" borderId="30" xfId="0" applyFont="1" applyFill="1" applyBorder="1" applyAlignment="1">
      <alignment horizontal="center" vertical="center" wrapText="1"/>
    </xf>
    <xf numFmtId="0" fontId="19" fillId="0" borderId="29" xfId="0" applyFont="1" applyBorder="1" applyAlignment="1">
      <alignment horizontal="center" vertical="center" wrapText="1"/>
    </xf>
    <xf numFmtId="0" fontId="19" fillId="0" borderId="4" xfId="0" applyFont="1" applyBorder="1" applyAlignment="1">
      <alignment horizontal="center" vertical="center" wrapText="1"/>
    </xf>
    <xf numFmtId="0" fontId="19" fillId="4" borderId="30" xfId="0" applyFont="1" applyFill="1" applyBorder="1" applyAlignment="1">
      <alignment horizontal="center" vertical="top" wrapText="1"/>
    </xf>
    <xf numFmtId="1" fontId="25" fillId="7" borderId="1" xfId="0" applyNumberFormat="1" applyFont="1" applyFill="1" applyBorder="1" applyAlignment="1" applyProtection="1">
      <alignment horizontal="right" vertical="center" wrapText="1"/>
      <protection locked="0"/>
    </xf>
    <xf numFmtId="0" fontId="53" fillId="0" borderId="12"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1" xfId="0" applyFont="1" applyBorder="1" applyAlignment="1">
      <alignment horizontal="center" wrapText="1"/>
    </xf>
    <xf numFmtId="1" fontId="56" fillId="4" borderId="1" xfId="0" applyNumberFormat="1" applyFont="1" applyFill="1" applyBorder="1" applyAlignment="1" applyProtection="1">
      <alignment horizontal="right" vertical="center" wrapText="1"/>
      <protection hidden="1"/>
    </xf>
    <xf numFmtId="0" fontId="53" fillId="0" borderId="8" xfId="0" applyFont="1" applyBorder="1" applyAlignment="1">
      <alignment horizontal="center" vertical="center" wrapText="1"/>
    </xf>
    <xf numFmtId="1" fontId="25" fillId="7" borderId="8" xfId="0" applyNumberFormat="1" applyFont="1" applyFill="1" applyBorder="1" applyAlignment="1" applyProtection="1">
      <alignment horizontal="right" vertical="center" wrapText="1"/>
      <protection locked="0"/>
    </xf>
    <xf numFmtId="0" fontId="19" fillId="0" borderId="31" xfId="0" applyFont="1" applyBorder="1" applyAlignment="1">
      <alignment horizontal="center" vertical="center" wrapText="1"/>
    </xf>
    <xf numFmtId="0" fontId="53" fillId="0" borderId="9" xfId="0" applyFont="1" applyBorder="1" applyAlignment="1">
      <alignment horizontal="center" vertical="center" wrapText="1"/>
    </xf>
    <xf numFmtId="1" fontId="25" fillId="7" borderId="3" xfId="0" applyNumberFormat="1" applyFont="1" applyFill="1" applyBorder="1" applyAlignment="1" applyProtection="1">
      <alignment horizontal="right" vertical="center" wrapText="1"/>
      <protection locked="0"/>
    </xf>
    <xf numFmtId="0" fontId="19" fillId="6" borderId="13" xfId="0" applyFont="1" applyFill="1" applyBorder="1" applyAlignment="1">
      <alignment horizontal="center" wrapText="1"/>
    </xf>
    <xf numFmtId="0" fontId="19" fillId="6" borderId="32" xfId="0" applyFont="1" applyFill="1" applyBorder="1" applyAlignment="1">
      <alignment horizontal="center" wrapText="1"/>
    </xf>
    <xf numFmtId="0" fontId="19" fillId="4" borderId="8" xfId="0" applyFont="1" applyFill="1" applyBorder="1" applyAlignment="1">
      <alignment horizontal="center" vertical="top" wrapText="1"/>
    </xf>
    <xf numFmtId="0" fontId="55" fillId="0" borderId="8" xfId="0" applyFont="1" applyBorder="1" applyAlignment="1">
      <alignment horizontal="center" vertical="center" wrapText="1"/>
    </xf>
    <xf numFmtId="49" fontId="27" fillId="2" borderId="8" xfId="0" applyNumberFormat="1" applyFont="1" applyFill="1" applyBorder="1" applyAlignment="1" applyProtection="1">
      <alignment horizontal="center" vertical="center" wrapText="1"/>
      <protection hidden="1"/>
    </xf>
    <xf numFmtId="0" fontId="19" fillId="0" borderId="4"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5" fillId="0" borderId="31" xfId="0" applyFont="1" applyFill="1" applyBorder="1" applyAlignment="1">
      <alignment horizontal="center" vertical="center" wrapText="1"/>
    </xf>
    <xf numFmtId="0" fontId="55" fillId="0" borderId="1" xfId="0" applyFont="1" applyBorder="1" applyAlignment="1">
      <alignment horizontal="center" vertical="center" wrapText="1"/>
    </xf>
    <xf numFmtId="0" fontId="19" fillId="4" borderId="12" xfId="0" applyFont="1" applyFill="1" applyBorder="1" applyAlignment="1">
      <alignment horizontal="center" vertical="center" wrapText="1"/>
    </xf>
    <xf numFmtId="0" fontId="19" fillId="4" borderId="13" xfId="0" applyFont="1" applyFill="1" applyBorder="1" applyAlignment="1">
      <alignment horizontal="center" vertical="top" wrapText="1"/>
    </xf>
    <xf numFmtId="49" fontId="58" fillId="8" borderId="8" xfId="0" applyNumberFormat="1" applyFont="1" applyFill="1" applyBorder="1" applyAlignment="1" applyProtection="1">
      <alignment horizontal="center" vertical="center" wrapText="1"/>
      <protection hidden="1"/>
    </xf>
    <xf numFmtId="0" fontId="53" fillId="0" borderId="8" xfId="0" applyFont="1" applyBorder="1" applyAlignment="1">
      <alignment horizontal="center" vertical="top" wrapText="1"/>
    </xf>
    <xf numFmtId="0" fontId="55" fillId="0" borderId="9" xfId="0" applyFont="1" applyBorder="1" applyAlignment="1">
      <alignment horizontal="center" vertical="center" wrapText="1"/>
    </xf>
    <xf numFmtId="0" fontId="19" fillId="0" borderId="32" xfId="0" applyFont="1" applyBorder="1" applyAlignment="1">
      <alignment horizontal="center" vertical="center" wrapText="1"/>
    </xf>
    <xf numFmtId="0" fontId="53" fillId="0" borderId="30" xfId="0" applyFont="1" applyBorder="1" applyAlignment="1">
      <alignment horizontal="center" vertical="center" wrapText="1"/>
    </xf>
    <xf numFmtId="1" fontId="25" fillId="7" borderId="13" xfId="0" applyNumberFormat="1" applyFont="1" applyFill="1" applyBorder="1" applyAlignment="1" applyProtection="1">
      <alignment horizontal="right" vertical="center" wrapText="1"/>
      <protection locked="0"/>
    </xf>
    <xf numFmtId="1" fontId="25" fillId="7" borderId="6" xfId="0" applyNumberFormat="1" applyFont="1" applyFill="1" applyBorder="1" applyAlignment="1" applyProtection="1">
      <alignment horizontal="right" vertical="center" wrapText="1"/>
      <protection locked="0"/>
    </xf>
    <xf numFmtId="0" fontId="53" fillId="0" borderId="5" xfId="0" applyFont="1" applyBorder="1" applyAlignment="1">
      <alignment horizontal="center" vertical="center" wrapText="1"/>
    </xf>
    <xf numFmtId="0" fontId="19" fillId="6" borderId="6" xfId="0" applyFont="1" applyFill="1" applyBorder="1" applyAlignment="1">
      <alignment horizontal="center" wrapText="1"/>
    </xf>
    <xf numFmtId="0" fontId="19" fillId="6" borderId="29" xfId="0" applyFont="1" applyFill="1" applyBorder="1" applyAlignment="1">
      <alignment horizontal="center" wrapText="1"/>
    </xf>
    <xf numFmtId="0" fontId="55" fillId="0" borderId="30" xfId="0" applyFont="1" applyBorder="1" applyAlignment="1">
      <alignment horizontal="center" vertical="center" wrapText="1"/>
    </xf>
    <xf numFmtId="0" fontId="19" fillId="0" borderId="29" xfId="0" applyFont="1" applyBorder="1" applyAlignment="1">
      <alignment horizontal="center" vertical="top" wrapText="1"/>
    </xf>
    <xf numFmtId="0" fontId="19" fillId="0" borderId="4" xfId="0" applyFont="1" applyBorder="1" applyAlignment="1">
      <alignment horizontal="center" vertical="top" wrapText="1"/>
    </xf>
    <xf numFmtId="0" fontId="53" fillId="0" borderId="5" xfId="0" applyFont="1" applyBorder="1" applyAlignment="1">
      <alignment horizontal="center" vertical="top" wrapText="1"/>
    </xf>
    <xf numFmtId="0" fontId="55" fillId="0" borderId="4" xfId="0" applyFont="1" applyBorder="1" applyAlignment="1">
      <alignment horizontal="center" vertical="top" wrapText="1"/>
    </xf>
    <xf numFmtId="0" fontId="55" fillId="4" borderId="5" xfId="0" applyFont="1" applyFill="1" applyBorder="1" applyAlignment="1">
      <alignment horizontal="center" wrapText="1"/>
    </xf>
    <xf numFmtId="0" fontId="55" fillId="4" borderId="4" xfId="0" applyFont="1" applyFill="1" applyBorder="1" applyAlignment="1">
      <alignment wrapText="1"/>
    </xf>
    <xf numFmtId="49" fontId="56" fillId="4" borderId="8" xfId="0" applyNumberFormat="1" applyFont="1" applyFill="1" applyBorder="1" applyAlignment="1" applyProtection="1">
      <alignment horizontal="center" vertical="center" wrapText="1"/>
      <protection hidden="1"/>
    </xf>
    <xf numFmtId="0" fontId="19" fillId="0" borderId="6" xfId="0" applyFont="1" applyBorder="1" applyAlignment="1">
      <alignment horizontal="center" vertical="top" wrapText="1"/>
    </xf>
    <xf numFmtId="0" fontId="54" fillId="0" borderId="0" xfId="0" applyFont="1" applyBorder="1" applyAlignment="1">
      <alignment wrapText="1"/>
    </xf>
    <xf numFmtId="0" fontId="19" fillId="0" borderId="0" xfId="0" applyFont="1" applyBorder="1" applyAlignment="1">
      <alignment horizontal="center" vertical="center" wrapText="1"/>
    </xf>
    <xf numFmtId="0" fontId="19" fillId="0" borderId="0" xfId="0" applyFont="1" applyBorder="1" applyAlignment="1">
      <alignment horizontal="left" vertical="center" wrapText="1"/>
    </xf>
    <xf numFmtId="0" fontId="25" fillId="0" borderId="0" xfId="0" applyFont="1" applyBorder="1" applyAlignment="1">
      <alignment vertical="center" wrapText="1"/>
    </xf>
    <xf numFmtId="0" fontId="53" fillId="0" borderId="0" xfId="0" applyFont="1" applyFill="1" applyBorder="1" applyAlignment="1">
      <alignment horizontal="center" vertical="center" wrapText="1"/>
    </xf>
    <xf numFmtId="1" fontId="25" fillId="0" borderId="0" xfId="0" applyNumberFormat="1" applyFont="1" applyFill="1" applyBorder="1" applyAlignment="1" applyProtection="1">
      <alignment horizontal="right" vertical="center" wrapText="1"/>
      <protection locked="0"/>
    </xf>
    <xf numFmtId="0" fontId="19" fillId="0" borderId="36" xfId="0" applyFont="1" applyBorder="1" applyAlignment="1">
      <alignment horizontal="center" vertical="center" wrapText="1"/>
    </xf>
    <xf numFmtId="49" fontId="27" fillId="2" borderId="26" xfId="0" applyNumberFormat="1" applyFont="1" applyFill="1" applyBorder="1" applyAlignment="1" applyProtection="1">
      <alignment horizontal="center" vertical="center" wrapText="1"/>
      <protection hidden="1"/>
    </xf>
    <xf numFmtId="0" fontId="19" fillId="0" borderId="37" xfId="0" applyFont="1" applyBorder="1" applyAlignment="1">
      <alignment horizontal="center" vertical="center" wrapText="1"/>
    </xf>
    <xf numFmtId="49" fontId="58" fillId="8" borderId="26" xfId="0" applyNumberFormat="1" applyFont="1" applyFill="1" applyBorder="1" applyAlignment="1" applyProtection="1">
      <alignment horizontal="center" vertical="center" wrapText="1"/>
      <protection hidden="1"/>
    </xf>
    <xf numFmtId="0" fontId="19" fillId="0" borderId="38" xfId="0" applyFont="1" applyBorder="1" applyAlignment="1">
      <alignment horizontal="center" vertical="center" wrapText="1"/>
    </xf>
    <xf numFmtId="49" fontId="58" fillId="8" borderId="40" xfId="0" applyNumberFormat="1" applyFont="1" applyFill="1" applyBorder="1" applyAlignment="1" applyProtection="1">
      <alignment horizontal="center" vertical="center" wrapText="1"/>
      <protection hidden="1"/>
    </xf>
    <xf numFmtId="0" fontId="18" fillId="0" borderId="0" xfId="0" applyFont="1" applyFill="1"/>
    <xf numFmtId="0" fontId="19" fillId="0" borderId="4" xfId="0" applyFont="1" applyBorder="1" applyAlignment="1">
      <alignment horizontal="center" vertical="center" wrapText="1"/>
    </xf>
    <xf numFmtId="0" fontId="19" fillId="6" borderId="13" xfId="0" applyFont="1" applyFill="1" applyBorder="1" applyAlignment="1">
      <alignment horizontal="center" wrapText="1"/>
    </xf>
    <xf numFmtId="0" fontId="19" fillId="6" borderId="32" xfId="0" applyFont="1" applyFill="1" applyBorder="1" applyAlignment="1">
      <alignment horizontal="center" wrapText="1"/>
    </xf>
    <xf numFmtId="0" fontId="25" fillId="0" borderId="0" xfId="0" applyFont="1" applyFill="1" applyBorder="1" applyAlignment="1">
      <alignment vertical="center" wrapText="1"/>
    </xf>
    <xf numFmtId="0" fontId="17" fillId="0" borderId="0" xfId="0" applyFont="1" applyAlignment="1">
      <alignment horizontal="left"/>
    </xf>
    <xf numFmtId="0" fontId="15" fillId="0" borderId="1" xfId="0" applyFont="1" applyFill="1" applyBorder="1" applyAlignment="1">
      <alignment horizontal="center"/>
    </xf>
    <xf numFmtId="0" fontId="17" fillId="0" borderId="0" xfId="0" applyFont="1" applyAlignment="1">
      <alignment horizontal="center"/>
    </xf>
    <xf numFmtId="0" fontId="52" fillId="5" borderId="12" xfId="0" applyFont="1" applyFill="1" applyBorder="1" applyAlignment="1">
      <alignment horizontal="center" vertical="center" wrapText="1"/>
    </xf>
    <xf numFmtId="0" fontId="52" fillId="5" borderId="11" xfId="0" applyFont="1" applyFill="1" applyBorder="1" applyAlignment="1">
      <alignment horizontal="center" vertical="center" wrapText="1"/>
    </xf>
    <xf numFmtId="0" fontId="52" fillId="5" borderId="31" xfId="0" applyFont="1" applyFill="1" applyBorder="1" applyAlignment="1">
      <alignment horizontal="center" vertical="center" wrapText="1"/>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19" fillId="0" borderId="30" xfId="0" applyFont="1" applyBorder="1" applyAlignment="1">
      <alignment horizontal="center" vertical="center" textRotation="90" wrapText="1"/>
    </xf>
    <xf numFmtId="0" fontId="54" fillId="0" borderId="30" xfId="0" applyFont="1" applyBorder="1" applyAlignment="1">
      <alignment wrapText="1"/>
    </xf>
    <xf numFmtId="0" fontId="54" fillId="0" borderId="8" xfId="0" applyFont="1" applyBorder="1" applyAlignment="1">
      <alignment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29" xfId="0" applyFont="1" applyBorder="1" applyAlignment="1">
      <alignment horizontal="left" vertical="center" wrapText="1"/>
    </xf>
    <xf numFmtId="0" fontId="19" fillId="0" borderId="3" xfId="0" applyFont="1" applyBorder="1" applyAlignment="1">
      <alignment horizontal="left" vertical="center" wrapText="1"/>
    </xf>
    <xf numFmtId="0" fontId="19" fillId="4" borderId="3"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30"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54" fillId="0" borderId="5" xfId="0" applyFont="1" applyBorder="1" applyAlignment="1">
      <alignment horizontal="left" vertical="center" wrapText="1"/>
    </xf>
    <xf numFmtId="0" fontId="54" fillId="0" borderId="4" xfId="0" applyFont="1" applyBorder="1" applyAlignment="1">
      <alignment horizontal="left" vertical="center" wrapText="1"/>
    </xf>
    <xf numFmtId="0" fontId="19" fillId="6" borderId="12" xfId="0" applyFont="1" applyFill="1" applyBorder="1" applyAlignment="1">
      <alignment horizontal="center" wrapText="1"/>
    </xf>
    <xf numFmtId="0" fontId="19" fillId="6" borderId="32" xfId="0" applyFont="1" applyFill="1" applyBorder="1" applyAlignment="1">
      <alignment horizontal="center" wrapText="1"/>
    </xf>
    <xf numFmtId="0" fontId="19" fillId="6" borderId="13" xfId="0" applyFont="1" applyFill="1" applyBorder="1" applyAlignment="1">
      <alignment horizontal="center" wrapText="1"/>
    </xf>
    <xf numFmtId="0" fontId="19" fillId="6" borderId="6" xfId="0" applyFont="1" applyFill="1" applyBorder="1" applyAlignment="1">
      <alignment horizontal="center" wrapText="1"/>
    </xf>
    <xf numFmtId="0" fontId="19" fillId="6" borderId="29" xfId="0" applyFont="1" applyFill="1" applyBorder="1" applyAlignment="1">
      <alignment horizontal="center" wrapText="1"/>
    </xf>
    <xf numFmtId="0" fontId="54" fillId="0" borderId="5" xfId="0" applyFont="1" applyBorder="1" applyAlignment="1">
      <alignment vertical="center" wrapText="1"/>
    </xf>
    <xf numFmtId="0" fontId="54" fillId="0" borderId="4" xfId="0" applyFont="1" applyBorder="1" applyAlignment="1">
      <alignment vertical="center" wrapText="1"/>
    </xf>
    <xf numFmtId="0" fontId="55" fillId="0" borderId="3" xfId="0" applyFont="1" applyBorder="1" applyAlignment="1">
      <alignment horizontal="left" vertical="center" wrapText="1"/>
    </xf>
    <xf numFmtId="0" fontId="55" fillId="0" borderId="5" xfId="0" applyFont="1" applyBorder="1" applyAlignment="1">
      <alignment horizontal="left" vertical="center" wrapText="1"/>
    </xf>
    <xf numFmtId="0" fontId="55" fillId="0" borderId="4" xfId="0" applyFont="1" applyBorder="1" applyAlignment="1">
      <alignment horizontal="left" vertical="center" wrapText="1"/>
    </xf>
    <xf numFmtId="0" fontId="19" fillId="6" borderId="31" xfId="0" applyFont="1" applyFill="1" applyBorder="1" applyAlignment="1">
      <alignment horizontal="center" wrapText="1"/>
    </xf>
    <xf numFmtId="0" fontId="57" fillId="0" borderId="3" xfId="0" applyFont="1" applyBorder="1" applyAlignment="1">
      <alignment horizontal="left" vertical="center" wrapText="1"/>
    </xf>
    <xf numFmtId="0" fontId="41" fillId="0" borderId="5" xfId="0" applyFont="1" applyBorder="1" applyAlignment="1">
      <alignment horizontal="left" vertical="center" wrapText="1"/>
    </xf>
    <xf numFmtId="0" fontId="41" fillId="0" borderId="4" xfId="0" applyFont="1" applyBorder="1" applyAlignment="1">
      <alignment horizontal="left" vertical="center" wrapText="1"/>
    </xf>
    <xf numFmtId="0" fontId="19" fillId="0" borderId="12" xfId="0" applyFont="1" applyBorder="1" applyAlignment="1">
      <alignment horizontal="left" vertical="center" wrapText="1"/>
    </xf>
    <xf numFmtId="0" fontId="54" fillId="0" borderId="11" xfId="0" applyFont="1" applyBorder="1" applyAlignment="1">
      <alignment vertical="center" wrapText="1"/>
    </xf>
    <xf numFmtId="0" fontId="54" fillId="0" borderId="31" xfId="0" applyFont="1" applyBorder="1" applyAlignment="1">
      <alignment vertical="center" wrapText="1"/>
    </xf>
    <xf numFmtId="0" fontId="61" fillId="0" borderId="3" xfId="0" applyFont="1" applyBorder="1" applyAlignment="1">
      <alignment horizontal="left" vertical="center" wrapText="1"/>
    </xf>
    <xf numFmtId="0" fontId="62" fillId="0" borderId="5" xfId="0" applyFont="1" applyBorder="1" applyAlignment="1">
      <alignment vertical="center" wrapText="1"/>
    </xf>
    <xf numFmtId="0" fontId="62" fillId="0" borderId="4" xfId="0" applyFont="1" applyBorder="1" applyAlignment="1">
      <alignment vertical="center" wrapText="1"/>
    </xf>
    <xf numFmtId="0" fontId="19" fillId="4" borderId="4" xfId="0" applyFont="1" applyFill="1" applyBorder="1" applyAlignment="1">
      <alignment horizontal="left" vertical="center" wrapText="1"/>
    </xf>
    <xf numFmtId="0" fontId="41" fillId="0" borderId="4" xfId="0" applyFont="1" applyBorder="1" applyAlignment="1">
      <alignment vertical="center" wrapText="1"/>
    </xf>
    <xf numFmtId="0" fontId="41" fillId="0" borderId="5" xfId="0" applyFont="1" applyBorder="1" applyAlignment="1">
      <alignment vertical="center" wrapText="1"/>
    </xf>
    <xf numFmtId="0" fontId="25" fillId="0" borderId="5" xfId="0" applyFont="1" applyBorder="1" applyAlignment="1">
      <alignment vertical="center" wrapText="1"/>
    </xf>
    <xf numFmtId="0" fontId="25" fillId="0" borderId="4" xfId="0" applyFont="1" applyBorder="1" applyAlignment="1">
      <alignment vertical="center" wrapText="1"/>
    </xf>
    <xf numFmtId="0" fontId="25" fillId="0" borderId="5" xfId="0" applyFont="1" applyBorder="1" applyAlignment="1">
      <alignment horizontal="left" vertical="center" wrapText="1"/>
    </xf>
    <xf numFmtId="0" fontId="25" fillId="0" borderId="4" xfId="0" applyFont="1" applyBorder="1" applyAlignment="1">
      <alignment horizontal="left" vertical="center" wrapText="1"/>
    </xf>
    <xf numFmtId="0" fontId="19" fillId="2" borderId="3" xfId="0" applyFont="1" applyFill="1" applyBorder="1" applyAlignment="1">
      <alignment horizontal="left" vertical="center" wrapText="1"/>
    </xf>
    <xf numFmtId="0" fontId="25" fillId="2" borderId="4" xfId="0" applyFont="1" applyFill="1" applyBorder="1" applyAlignment="1">
      <alignment vertical="center" wrapText="1"/>
    </xf>
    <xf numFmtId="0" fontId="60" fillId="0" borderId="3" xfId="0" applyFont="1" applyBorder="1" applyAlignment="1">
      <alignment horizontal="left" vertical="center" wrapText="1"/>
    </xf>
    <xf numFmtId="0" fontId="32" fillId="0" borderId="5" xfId="0" applyFont="1" applyBorder="1" applyAlignment="1">
      <alignment vertical="center" wrapText="1"/>
    </xf>
    <xf numFmtId="0" fontId="32" fillId="0" borderId="4" xfId="0" applyFont="1" applyBorder="1" applyAlignment="1">
      <alignment vertical="center" wrapText="1"/>
    </xf>
    <xf numFmtId="0" fontId="57" fillId="0" borderId="12" xfId="0" applyFont="1" applyBorder="1" applyAlignment="1">
      <alignment horizontal="left" vertical="center" wrapText="1"/>
    </xf>
    <xf numFmtId="0" fontId="41" fillId="0" borderId="11" xfId="0" applyFont="1" applyBorder="1" applyAlignment="1">
      <alignment vertical="center" wrapText="1"/>
    </xf>
    <xf numFmtId="0" fontId="41" fillId="0" borderId="31" xfId="0" applyFont="1" applyBorder="1" applyAlignment="1">
      <alignment vertical="center" wrapText="1"/>
    </xf>
    <xf numFmtId="0" fontId="25" fillId="0" borderId="7" xfId="0" applyFont="1" applyBorder="1" applyAlignment="1">
      <alignment vertical="center" wrapText="1"/>
    </xf>
    <xf numFmtId="0" fontId="25" fillId="0" borderId="29" xfId="0" applyFont="1" applyBorder="1" applyAlignment="1">
      <alignment vertical="center" wrapText="1"/>
    </xf>
    <xf numFmtId="0" fontId="56" fillId="0" borderId="5" xfId="0" applyFont="1" applyBorder="1" applyAlignment="1">
      <alignment vertical="center" wrapText="1"/>
    </xf>
    <xf numFmtId="0" fontId="56" fillId="0" borderId="4" xfId="0" applyFont="1" applyBorder="1" applyAlignment="1">
      <alignment vertical="center" wrapText="1"/>
    </xf>
    <xf numFmtId="0" fontId="19" fillId="6" borderId="12" xfId="0" applyFont="1" applyFill="1" applyBorder="1" applyAlignment="1">
      <alignment horizontal="center" vertical="top" wrapText="1"/>
    </xf>
    <xf numFmtId="0" fontId="19" fillId="6" borderId="31"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9" fillId="6" borderId="32" xfId="0" applyFont="1" applyFill="1" applyBorder="1" applyAlignment="1">
      <alignment horizontal="center" vertical="top" wrapText="1"/>
    </xf>
    <xf numFmtId="0" fontId="55" fillId="4" borderId="3" xfId="0" applyFont="1" applyFill="1" applyBorder="1" applyAlignment="1">
      <alignment horizontal="left" vertical="center" wrapText="1"/>
    </xf>
    <xf numFmtId="0" fontId="56" fillId="4" borderId="5" xfId="0" applyFont="1" applyFill="1" applyBorder="1" applyAlignment="1">
      <alignment horizontal="left" vertical="center" wrapText="1"/>
    </xf>
    <xf numFmtId="0" fontId="55" fillId="4" borderId="5" xfId="0" applyFont="1" applyFill="1" applyBorder="1" applyAlignment="1">
      <alignment horizontal="left" vertical="center" wrapText="1"/>
    </xf>
    <xf numFmtId="0" fontId="55" fillId="4" borderId="4" xfId="0" applyFont="1" applyFill="1" applyBorder="1" applyAlignment="1">
      <alignment horizontal="lef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9" xfId="0" applyFont="1" applyBorder="1" applyAlignment="1">
      <alignment horizontal="left" vertical="center" wrapText="1" indent="1"/>
    </xf>
    <xf numFmtId="0" fontId="25" fillId="0" borderId="39" xfId="0" applyFont="1" applyBorder="1" applyAlignment="1">
      <alignment horizontal="left" vertical="center" wrapText="1" indent="1"/>
    </xf>
    <xf numFmtId="0" fontId="19" fillId="0" borderId="8" xfId="0" applyFont="1" applyBorder="1" applyAlignment="1">
      <alignment horizontal="left" vertical="center" wrapText="1" indent="1"/>
    </xf>
    <xf numFmtId="0" fontId="25" fillId="0" borderId="8" xfId="0" applyFont="1" applyBorder="1" applyAlignment="1">
      <alignment horizontal="left" vertical="center" wrapText="1" indent="1"/>
    </xf>
    <xf numFmtId="0" fontId="19" fillId="0" borderId="1" xfId="0" applyFont="1" applyBorder="1" applyAlignment="1">
      <alignment horizontal="left" vertical="center" wrapText="1" indent="1"/>
    </xf>
    <xf numFmtId="0" fontId="25" fillId="0" borderId="1" xfId="0" applyFont="1" applyBorder="1" applyAlignment="1">
      <alignment horizontal="left" vertical="center" wrapText="1" indent="1"/>
    </xf>
    <xf numFmtId="0" fontId="25" fillId="0" borderId="7" xfId="0" applyFont="1" applyBorder="1" applyAlignment="1">
      <alignment horizontal="left" vertical="center" wrapText="1"/>
    </xf>
    <xf numFmtId="0" fontId="59" fillId="0" borderId="33" xfId="0" applyFont="1" applyBorder="1" applyAlignment="1">
      <alignment horizontal="center" vertical="center"/>
    </xf>
    <xf numFmtId="0" fontId="59" fillId="0" borderId="34" xfId="0" applyFont="1" applyBorder="1" applyAlignment="1">
      <alignment horizontal="center" vertical="center"/>
    </xf>
    <xf numFmtId="0" fontId="59" fillId="0" borderId="35" xfId="0"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wrapText="1"/>
    </xf>
    <xf numFmtId="0" fontId="4"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left" wrapText="1"/>
    </xf>
    <xf numFmtId="0" fontId="1" fillId="0" borderId="1" xfId="0" applyFont="1" applyBorder="1" applyAlignment="1">
      <alignment horizontal="left"/>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3" xfId="0" applyFont="1" applyBorder="1" applyAlignment="1">
      <alignment horizontal="left" wrapText="1"/>
    </xf>
    <xf numFmtId="0" fontId="1" fillId="0" borderId="5" xfId="0" applyFont="1" applyBorder="1" applyAlignment="1">
      <alignment horizontal="left" wrapText="1"/>
    </xf>
    <xf numFmtId="0" fontId="7" fillId="0" borderId="0" xfId="0" applyFont="1" applyFill="1" applyBorder="1" applyAlignment="1">
      <alignment horizontal="center" vertical="center"/>
    </xf>
    <xf numFmtId="0" fontId="1" fillId="0" borderId="12" xfId="0" applyFont="1" applyBorder="1" applyAlignment="1">
      <alignment horizontal="left" wrapText="1"/>
    </xf>
    <xf numFmtId="0" fontId="1" fillId="0" borderId="11" xfId="0" applyFont="1" applyBorder="1" applyAlignment="1">
      <alignment horizontal="left" wrapText="1"/>
    </xf>
    <xf numFmtId="0" fontId="1" fillId="0" borderId="1" xfId="0" applyFont="1" applyFill="1" applyBorder="1" applyAlignment="1">
      <alignment horizontal="left"/>
    </xf>
    <xf numFmtId="49" fontId="15" fillId="0" borderId="1" xfId="0" applyNumberFormat="1" applyFont="1" applyFill="1" applyBorder="1" applyAlignment="1">
      <alignment horizontal="left" vertical="center" wrapText="1"/>
    </xf>
    <xf numFmtId="1"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3" xfId="0" applyFont="1" applyFill="1" applyBorder="1" applyAlignment="1">
      <alignment horizontal="left"/>
    </xf>
    <xf numFmtId="0" fontId="1" fillId="0" borderId="5"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applyAlignment="1">
      <alignment horizontal="left" vertical="center" wrapText="1"/>
    </xf>
    <xf numFmtId="0" fontId="5" fillId="0" borderId="1" xfId="0" applyFont="1" applyFill="1" applyBorder="1"/>
    <xf numFmtId="1" fontId="17" fillId="0" borderId="16" xfId="0" applyNumberFormat="1" applyFont="1" applyBorder="1" applyAlignment="1">
      <alignment horizontal="center" vertical="center"/>
    </xf>
    <xf numFmtId="1" fontId="46" fillId="0" borderId="0" xfId="0" applyNumberFormat="1" applyFont="1" applyFill="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28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ril-2020/ITR3_2019_PR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refreshError="1"/>
      <sheetData sheetId="1" refreshError="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efreshError="1">
        <row r="3">
          <cell r="C3" t="str">
            <v>(Select)</v>
          </cell>
        </row>
        <row r="4">
          <cell r="C4" t="str">
            <v>(Select)</v>
          </cell>
        </row>
        <row r="5">
          <cell r="C5" t="str">
            <v>(Select)</v>
          </cell>
        </row>
      </sheetData>
      <sheetData sheetId="3" refreshError="1">
        <row r="63">
          <cell r="J63">
            <v>0</v>
          </cell>
        </row>
        <row r="77">
          <cell r="J77">
            <v>0</v>
          </cell>
        </row>
      </sheetData>
      <sheetData sheetId="4" refreshError="1"/>
      <sheetData sheetId="5" refreshError="1">
        <row r="35">
          <cell r="J35">
            <v>0</v>
          </cell>
        </row>
        <row r="46">
          <cell r="J46">
            <v>0</v>
          </cell>
        </row>
        <row r="57">
          <cell r="J57">
            <v>0</v>
          </cell>
        </row>
        <row r="65">
          <cell r="J65">
            <v>0</v>
          </cell>
        </row>
        <row r="74">
          <cell r="J74">
            <v>0</v>
          </cell>
        </row>
        <row r="83">
          <cell r="J83">
            <v>0</v>
          </cell>
        </row>
      </sheetData>
      <sheetData sheetId="6" refreshError="1"/>
      <sheetData sheetId="7" refreshError="1">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efreshError="1">
        <row r="8">
          <cell r="B8" t="b">
            <v>1</v>
          </cell>
          <cell r="D8">
            <v>0</v>
          </cell>
          <cell r="E8" t="b">
            <v>0</v>
          </cell>
          <cell r="F8" t="b">
            <v>1</v>
          </cell>
        </row>
      </sheetData>
      <sheetData sheetId="9" refreshError="1"/>
      <sheetData sheetId="10" refreshError="1">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efreshError="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refreshError="1"/>
      <sheetData sheetId="13" refreshError="1">
        <row r="16">
          <cell r="J16">
            <v>0</v>
          </cell>
        </row>
      </sheetData>
      <sheetData sheetId="14" refreshError="1">
        <row r="57">
          <cell r="I57">
            <v>0</v>
          </cell>
        </row>
      </sheetData>
      <sheetData sheetId="15" refreshError="1">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efreshError="1">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efreshError="1">
        <row r="19">
          <cell r="H19">
            <v>0</v>
          </cell>
        </row>
        <row r="39">
          <cell r="H39">
            <v>0</v>
          </cell>
        </row>
      </sheetData>
      <sheetData sheetId="18" refreshError="1">
        <row r="12">
          <cell r="E12">
            <v>0</v>
          </cell>
        </row>
      </sheetData>
      <sheetData sheetId="19" refreshError="1">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efreshError="1">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efreshError="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efreshError="1">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efreshError="1">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efreshError="1">
        <row r="14">
          <cell r="D14">
            <v>0</v>
          </cell>
        </row>
      </sheetData>
      <sheetData sheetId="25" refreshError="1">
        <row r="6">
          <cell r="G6">
            <v>0</v>
          </cell>
        </row>
        <row r="17">
          <cell r="G17">
            <v>0</v>
          </cell>
        </row>
      </sheetData>
      <sheetData sheetId="26" refreshError="1">
        <row r="20">
          <cell r="F20">
            <v>0</v>
          </cell>
        </row>
        <row r="72">
          <cell r="F72">
            <v>0</v>
          </cell>
        </row>
        <row r="117">
          <cell r="F117">
            <v>0</v>
          </cell>
        </row>
        <row r="119">
          <cell r="F119">
            <v>0</v>
          </cell>
        </row>
      </sheetData>
      <sheetData sheetId="27" refreshError="1">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efreshError="1">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efreshError="1">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efreshError="1">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efreshError="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efreshError="1">
        <row r="8">
          <cell r="H8">
            <v>0</v>
          </cell>
        </row>
      </sheetData>
      <sheetData sheetId="33" refreshError="1">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refreshError="1"/>
      <sheetData sheetId="35" refreshError="1"/>
      <sheetData sheetId="36" refreshError="1">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refreshError="1"/>
      <sheetData sheetId="38" refreshError="1"/>
      <sheetData sheetId="39" refreshError="1"/>
      <sheetData sheetId="40" refreshError="1">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efreshError="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Manufacturing Account"/>
      <sheetName val="Trading Account"/>
      <sheetName val="Profit and Loss"/>
      <sheetName val="Part A - OI"/>
      <sheetName val="Quantitative Details"/>
      <sheetName val="Sheet1"/>
      <sheetName val="ITold"/>
      <sheetName val="Schedule S"/>
      <sheetName val="House Property"/>
      <sheetName val="BP"/>
      <sheetName val="DPM - DOA"/>
      <sheetName val="DEP_DCG"/>
      <sheetName val="ESR"/>
      <sheetName val="CG"/>
      <sheetName val="Tool-112A"/>
      <sheetName val="Tool-115AD(1)(iii) proviso"/>
      <sheetName val="OS"/>
      <sheetName val="CYLA - BFLA"/>
      <sheetName val="CFL"/>
      <sheetName val="Unabsorbed Depreciation"/>
      <sheetName val="ICDS"/>
      <sheetName val="10AA"/>
      <sheetName val="80"/>
      <sheetName val="VI-A"/>
      <sheetName val="80G"/>
      <sheetName val="RA"/>
      <sheetName val="SPI - SI - IF"/>
      <sheetName val="AMT"/>
      <sheetName val="AMTC"/>
      <sheetName val="EI"/>
      <sheetName val="FSI1"/>
      <sheetName val="PTI"/>
      <sheetName val="FSI"/>
      <sheetName val="TR_FA"/>
      <sheetName val="Sch 5A"/>
      <sheetName val="AL"/>
      <sheetName val="GST"/>
      <sheetName val="Part B - TI TTI"/>
      <sheetName val="Tax Calculated"/>
      <sheetName val="IT"/>
      <sheetName val="TDS"/>
      <sheetName val="Verification"/>
      <sheetName val="OLDAL"/>
      <sheetName val="Temporary Values"/>
      <sheetName val="DropDownValues"/>
      <sheetName val="SUMMARY"/>
      <sheetName val="BA"/>
      <sheetName val="CT"/>
      <sheetName val="GST1"/>
      <sheetName val="FD"/>
      <sheetName val="C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7">
          <cell r="F17">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3">
          <cell r="CA3" t="str">
            <v>(Select)</v>
          </cell>
          <cell r="CB3" t="str">
            <v>(Select)</v>
          </cell>
          <cell r="CD3" t="str">
            <v>(Select)</v>
          </cell>
        </row>
        <row r="4">
          <cell r="CA4" t="str">
            <v>08001-Renting of land transport equipment</v>
          </cell>
          <cell r="CB4" t="str">
            <v>01001-Growing and manufacturing of tea</v>
          </cell>
          <cell r="CD4" t="str">
            <v>14001-Software development</v>
          </cell>
        </row>
        <row r="5">
          <cell r="CA5" t="str">
            <v>11002-Packers and movers</v>
          </cell>
          <cell r="CB5" t="str">
            <v>01002-Growing and manufacturing of coffee</v>
          </cell>
          <cell r="CD5" t="str">
            <v>14002-Other software consultancy</v>
          </cell>
        </row>
        <row r="6">
          <cell r="CA6" t="str">
            <v xml:space="preserve">11008-Freight transport by road </v>
          </cell>
          <cell r="CB6" t="str">
            <v>01003-Growing and manufacturing of rubber</v>
          </cell>
          <cell r="CD6" t="str">
            <v>14003-Data processing</v>
          </cell>
        </row>
        <row r="7">
          <cell r="CA7" t="str">
            <v xml:space="preserve">11010-Forwarding of freight </v>
          </cell>
          <cell r="CB7" t="str">
            <v>01004-Market gardening and horticulture specialties</v>
          </cell>
          <cell r="CD7" t="str">
            <v>14004-Database activities and distribution of electronic content</v>
          </cell>
        </row>
        <row r="8">
          <cell r="CA8" t="str">
            <v xml:space="preserve">11011-Receiving and acceptance of freight </v>
          </cell>
          <cell r="CB8" t="str">
            <v>01005-Raising of silk worms and production of silk</v>
          </cell>
          <cell r="CD8" t="str">
            <v>14005-Other IT enabled services</v>
          </cell>
        </row>
        <row r="9">
          <cell r="CA9" t="str">
            <v xml:space="preserve">11012-Cargo handling </v>
          </cell>
          <cell r="CB9" t="str">
            <v>01006-Raising of bees and production of honey</v>
          </cell>
          <cell r="CD9" t="str">
            <v>14006-BPO services</v>
          </cell>
        </row>
        <row r="10">
          <cell r="CA10" t="str">
            <v xml:space="preserve">11015-Other Transport &amp; Logistics services n.e.c </v>
          </cell>
          <cell r="CB10" t="str">
            <v>01007-Raising of poultry and production of eggs</v>
          </cell>
          <cell r="CD10" t="str">
            <v>14008-Maintenance and repair of office, accounting and computing machinery</v>
          </cell>
        </row>
        <row r="11">
          <cell r="CB11" t="str">
            <v>01008-Rearing of sheep and production of wool</v>
          </cell>
          <cell r="CD11" t="str">
            <v>16001-Legal profession</v>
          </cell>
        </row>
        <row r="12">
          <cell r="CB12" t="str">
            <v>01009-Rearing of animals and production of animal products</v>
          </cell>
          <cell r="CD12" t="str">
            <v>16002-Accounting, book-keeping and auditing profession</v>
          </cell>
        </row>
        <row r="13">
          <cell r="CB13" t="str">
            <v>01010-Agricultural and animal husbandry services</v>
          </cell>
          <cell r="CD13" t="str">
            <v>16003-Tax consultancy</v>
          </cell>
        </row>
        <row r="14">
          <cell r="CB14" t="str">
            <v>01011-Soil conservation, soil testing and soil desalination services</v>
          </cell>
          <cell r="CD14" t="str">
            <v>16004-Architectural profession</v>
          </cell>
        </row>
        <row r="15">
          <cell r="CB15" t="str">
            <v>01012-Hunting, trapping and game propagation services</v>
          </cell>
          <cell r="CD15" t="str">
            <v>16005-Engineering and technical consultancy</v>
          </cell>
        </row>
        <row r="16">
          <cell r="CB16" t="str">
            <v>01013-Growing of timber, plantation, operation of tree nurseries and conserving of forest</v>
          </cell>
          <cell r="CD16" t="str">
            <v>16007-Fashion designing</v>
          </cell>
        </row>
        <row r="17">
          <cell r="CB17" t="str">
            <v>01014-Gathering of tendu leaves</v>
          </cell>
          <cell r="CD17" t="str">
            <v>16008-Interior decoration</v>
          </cell>
        </row>
        <row r="18">
          <cell r="CB18" t="str">
            <v>01015-Gathering of other wild growing materials</v>
          </cell>
          <cell r="CD18" t="str">
            <v>16009-Photography</v>
          </cell>
        </row>
        <row r="19">
          <cell r="CB19" t="str">
            <v>01016-Forestry service activities, timber cruising, afforestation and reforestation</v>
          </cell>
          <cell r="CD19" t="str">
            <v>16013-Business and management consultancy activities</v>
          </cell>
        </row>
        <row r="20">
          <cell r="CB20" t="str">
            <v>01017-Logging service activities, transport of logs within the forest</v>
          </cell>
          <cell r="CD20" t="str">
            <v>16018-Secretarial activities</v>
          </cell>
        </row>
        <row r="21">
          <cell r="CB21" t="str">
            <v>01018-Other agriculture, animal husbandry or forestry activity n.e.c</v>
          </cell>
          <cell r="CD21" t="str">
            <v>18001-General hospitals</v>
          </cell>
        </row>
        <row r="22">
          <cell r="CB22" t="str">
            <v>02001-Fishing on commercial basis in inland waters</v>
          </cell>
          <cell r="CD22" t="str">
            <v>18002-Speciality and super speciality hospitals</v>
          </cell>
        </row>
        <row r="23">
          <cell r="CB23" t="str">
            <v>02002-Fishing on commercial basis in ocean and coastal areas</v>
          </cell>
          <cell r="CD23" t="str">
            <v>18003-Nursing homes</v>
          </cell>
        </row>
        <row r="24">
          <cell r="CB24" t="str">
            <v>02003-Fish farming</v>
          </cell>
          <cell r="CD24" t="str">
            <v>18004-Diagnostic centres</v>
          </cell>
        </row>
        <row r="25">
          <cell r="CB25" t="str">
            <v>02004-Gathering of marine materials such as natural pearls, sponges, coral etc.</v>
          </cell>
          <cell r="CD25" t="str">
            <v>18005-Pathological laboratories</v>
          </cell>
        </row>
        <row r="26">
          <cell r="CB26" t="str">
            <v>02005-Services related to marine and fresh water fisheries, fish hatcheries and fish farms</v>
          </cell>
          <cell r="CD26" t="str">
            <v>18010-Medical clinics</v>
          </cell>
        </row>
        <row r="27">
          <cell r="CB27" t="str">
            <v>02006-Other Fish farming activity n.e.c</v>
          </cell>
          <cell r="CD27" t="str">
            <v>18011-Dental practice</v>
          </cell>
        </row>
        <row r="28">
          <cell r="CB28" t="str">
            <v>03001-Mining and agglomeration of hard coal</v>
          </cell>
          <cell r="CD28" t="str">
            <v>18012-Ayurveda practice</v>
          </cell>
        </row>
        <row r="29">
          <cell r="CB29" t="str">
            <v>03002-Mining and agglomeration of lignite</v>
          </cell>
          <cell r="CD29" t="str">
            <v>18013-Unani practice</v>
          </cell>
        </row>
        <row r="30">
          <cell r="CB30" t="str">
            <v>03003-Extraction and agglomeration of peat</v>
          </cell>
          <cell r="CD30" t="str">
            <v>18014-Homeopathy practice</v>
          </cell>
        </row>
        <row r="31">
          <cell r="CB31" t="str">
            <v>03004-Extraction of crude petroleum and natural gas</v>
          </cell>
          <cell r="CD31" t="str">
            <v>18015-Nurses, physiotherapists or other para-medical practitioners</v>
          </cell>
        </row>
        <row r="32">
          <cell r="CB32" t="str">
            <v>03005-Service activities incidental to oil and gas extraction excluding surveying</v>
          </cell>
          <cell r="CD32" t="str">
            <v>18016-Veterinary hospitals and practice</v>
          </cell>
        </row>
        <row r="33">
          <cell r="CB33" t="str">
            <v>03006-Mining of uranium and thorium ores</v>
          </cell>
          <cell r="CD33" t="str">
            <v>18017-Medical education</v>
          </cell>
        </row>
        <row r="34">
          <cell r="CB34" t="str">
            <v>03007-Mining of iron ores</v>
          </cell>
          <cell r="CD34" t="str">
            <v>18018-Medical research</v>
          </cell>
        </row>
        <row r="35">
          <cell r="CB35" t="str">
            <v>03008-Mining of non-ferrous metal ores, except uranium and thorium ores</v>
          </cell>
          <cell r="CD35" t="str">
            <v>18019-Practice of other alternative medicine</v>
          </cell>
        </row>
        <row r="36">
          <cell r="CB36" t="str">
            <v>03009-Mining of gemstones</v>
          </cell>
          <cell r="CD36" t="str">
            <v>18020-Other healthcare services</v>
          </cell>
        </row>
        <row r="37">
          <cell r="CB37" t="str">
            <v>03010-Mining of chemical and fertilizer minerals</v>
          </cell>
          <cell r="CD37" t="str">
            <v>20010-Individual artists excluding authors</v>
          </cell>
        </row>
        <row r="38">
          <cell r="CB38" t="str">
            <v>03011-Mining of quarrying of abrasive materials</v>
          </cell>
          <cell r="CD38" t="str">
            <v>20011-Literary activities</v>
          </cell>
        </row>
        <row r="39">
          <cell r="CB39" t="str">
            <v>03012-Mining of mica, graphite and asbestos</v>
          </cell>
          <cell r="CD39" t="str">
            <v>20012-Other cultural activities n.e.c.</v>
          </cell>
        </row>
        <row r="40">
          <cell r="CB40" t="str">
            <v>03013-Quarrying of stones (marble/granite/dolomite), sand and clay</v>
          </cell>
        </row>
        <row r="41">
          <cell r="CB41" t="str">
            <v>03014-Other mining and quarrying</v>
          </cell>
        </row>
        <row r="42">
          <cell r="CB42" t="str">
            <v>03015-Mining and production of salt</v>
          </cell>
        </row>
        <row r="43">
          <cell r="CB43" t="str">
            <v>03016-Other mining and quarrying n.e.c</v>
          </cell>
        </row>
        <row r="44">
          <cell r="CB44" t="str">
            <v>04001-Production, processing and preservation of meat and meat products</v>
          </cell>
        </row>
        <row r="45">
          <cell r="CB45" t="str">
            <v>04002-Production, processing and preservation of fish and fish products</v>
          </cell>
        </row>
        <row r="46">
          <cell r="CB46" t="str">
            <v>04003-Manufacture of vegetable oil, animal oil and fats</v>
          </cell>
        </row>
        <row r="47">
          <cell r="CB47" t="str">
            <v>04004-Processing of fruits, vegetables and edible nuts</v>
          </cell>
        </row>
        <row r="48">
          <cell r="CB48" t="str">
            <v>04005-Manufacture of dairy products</v>
          </cell>
        </row>
        <row r="49">
          <cell r="CB49" t="str">
            <v>04006-Manufacture of sugar</v>
          </cell>
        </row>
        <row r="50">
          <cell r="CB50" t="str">
            <v>04007-Manufacture of cocoa, chocolates and sugar confectionery</v>
          </cell>
        </row>
        <row r="51">
          <cell r="CB51" t="str">
            <v>04008-Flour milling</v>
          </cell>
        </row>
        <row r="52">
          <cell r="CB52" t="str">
            <v>04009-Rice milling</v>
          </cell>
        </row>
        <row r="53">
          <cell r="CB53" t="str">
            <v>04010-Dal milling</v>
          </cell>
        </row>
        <row r="54">
          <cell r="CB54" t="str">
            <v>04011-Manufacture of other grain mill products</v>
          </cell>
        </row>
        <row r="55">
          <cell r="CB55" t="str">
            <v>04012-Manufacture of bakery products</v>
          </cell>
        </row>
        <row r="56">
          <cell r="CB56" t="str">
            <v>04013-Manufacture of starch products</v>
          </cell>
        </row>
        <row r="57">
          <cell r="CB57" t="str">
            <v>04014-Manufacture of animal feeds</v>
          </cell>
        </row>
        <row r="58">
          <cell r="CB58" t="str">
            <v>04015-Manufacture of other food products</v>
          </cell>
        </row>
        <row r="59">
          <cell r="CB59" t="str">
            <v>04016-Manufacturing of wines</v>
          </cell>
        </row>
        <row r="60">
          <cell r="CB60" t="str">
            <v>04017-Manufacture of beer</v>
          </cell>
        </row>
        <row r="61">
          <cell r="CB61" t="str">
            <v>04018-Manufacture of malt liquors</v>
          </cell>
        </row>
        <row r="62">
          <cell r="CB62" t="str">
            <v>04019-Distilling and blending of spirits, production of ethyl alcohol</v>
          </cell>
        </row>
        <row r="63">
          <cell r="CB63" t="str">
            <v>04020-Manufacture of mineral water</v>
          </cell>
        </row>
        <row r="64">
          <cell r="CB64" t="str">
            <v>04021-Manufacture of soft drinks</v>
          </cell>
        </row>
        <row r="65">
          <cell r="CB65" t="str">
            <v>04022-Manufacture of other non-alcoholic beverages</v>
          </cell>
        </row>
        <row r="66">
          <cell r="CB66" t="str">
            <v>04023-Manufacture of tobacco products</v>
          </cell>
        </row>
        <row r="67">
          <cell r="CB67" t="str">
            <v>04024-Manufacture of textiles (other than by handloom)</v>
          </cell>
        </row>
        <row r="68">
          <cell r="CB68" t="str">
            <v>04025-Manufacture of textiles using handlooms (khadi)</v>
          </cell>
        </row>
        <row r="69">
          <cell r="CB69" t="str">
            <v>04026-Manufacture of carpet, rugs, blankets, shawls etc. (other than by hand)</v>
          </cell>
        </row>
        <row r="70">
          <cell r="CB70" t="str">
            <v>04027-Manufacture of carpet, rugs, blankets, shawls etc. by hand</v>
          </cell>
        </row>
        <row r="71">
          <cell r="CB71" t="str">
            <v>04028-Manufacture of wearing apparel</v>
          </cell>
        </row>
        <row r="72">
          <cell r="CB72" t="str">
            <v>04029-Tanning and dressing of leather</v>
          </cell>
        </row>
        <row r="73">
          <cell r="CB73" t="str">
            <v>04030-Manufacture of luggage, handbags and the like saddler and harness</v>
          </cell>
        </row>
        <row r="74">
          <cell r="CB74" t="str">
            <v>04031-Manufacture of footwear</v>
          </cell>
        </row>
        <row r="75">
          <cell r="CB75" t="str">
            <v>04032-Manufacture of wood and wood products, cork, straw and plaiting material</v>
          </cell>
        </row>
        <row r="76">
          <cell r="CB76" t="str">
            <v>04033-Manufacture of paper and paper products</v>
          </cell>
        </row>
        <row r="77">
          <cell r="CB77" t="str">
            <v>04034-Publishing, printing and reproduction of recorded media</v>
          </cell>
        </row>
        <row r="78">
          <cell r="CB78" t="str">
            <v>04035-Manufacture of coke oven products</v>
          </cell>
        </row>
        <row r="79">
          <cell r="CB79" t="str">
            <v>04036-Manufacture of refined petroleum products</v>
          </cell>
        </row>
        <row r="80">
          <cell r="CB80" t="str">
            <v>04037-Processing of nuclear fuel</v>
          </cell>
        </row>
        <row r="81">
          <cell r="CB81" t="str">
            <v>04038-Manufacture of fertilizers and nitrogen compounds</v>
          </cell>
        </row>
        <row r="82">
          <cell r="CB82" t="str">
            <v>04039-Manufacture of plastics in primary forms and of synthetic rubber</v>
          </cell>
        </row>
        <row r="83">
          <cell r="CB83" t="str">
            <v>04040-Manufacture of paints, varnishes and similar coatings</v>
          </cell>
        </row>
        <row r="84">
          <cell r="CB84" t="str">
            <v>04041-Manufacture of pharmaceuticals, medicinal chemicals and botanical products</v>
          </cell>
        </row>
        <row r="85">
          <cell r="CB85" t="str">
            <v>04042-Manufacture of soap and detergents</v>
          </cell>
        </row>
        <row r="86">
          <cell r="CB86" t="str">
            <v>04043-Manufacture of other chemical products</v>
          </cell>
        </row>
        <row r="87">
          <cell r="CB87" t="str">
            <v>04044-Manufacture of man-made fibers</v>
          </cell>
        </row>
        <row r="88">
          <cell r="CB88" t="str">
            <v>04045-Manufacture of rubber products</v>
          </cell>
        </row>
        <row r="89">
          <cell r="CB89" t="str">
            <v>04046-Manufacture of plastic products</v>
          </cell>
        </row>
        <row r="90">
          <cell r="CB90" t="str">
            <v>04047-Manufacture of glass and glass products</v>
          </cell>
        </row>
        <row r="91">
          <cell r="CB91" t="str">
            <v>04048-Manufacture of cement, lime and plaster</v>
          </cell>
        </row>
        <row r="92">
          <cell r="CB92" t="str">
            <v>04049-Manufacture of articles of concrete, cement and plaster</v>
          </cell>
        </row>
        <row r="93">
          <cell r="CB93" t="str">
            <v>04050-Manufacture of Bricks</v>
          </cell>
        </row>
        <row r="94">
          <cell r="CB94" t="str">
            <v>04051-Manufacture of other clay and ceramic products</v>
          </cell>
        </row>
        <row r="95">
          <cell r="CB95" t="str">
            <v>04052-Manufacture of other non-metallic mineral products</v>
          </cell>
        </row>
        <row r="96">
          <cell r="CB96" t="str">
            <v>04053-Manufacture of pig iron, sponge iron, Direct Reduced Iron etc.</v>
          </cell>
        </row>
        <row r="97">
          <cell r="CB97" t="str">
            <v>04054-Manufacture of Ferro alloys</v>
          </cell>
        </row>
        <row r="98">
          <cell r="CB98" t="str">
            <v>04055-Manufacture of Ingots, billets, blooms and slabs etc.</v>
          </cell>
        </row>
        <row r="99">
          <cell r="CB99" t="str">
            <v>04056-Manufacture of steel products</v>
          </cell>
        </row>
        <row r="100">
          <cell r="CB100" t="str">
            <v>04057-Manufacture of basic precious and non-ferrous metals</v>
          </cell>
        </row>
        <row r="101">
          <cell r="CB101" t="str">
            <v>04058-Manufacture of non-metallic mineral products</v>
          </cell>
        </row>
        <row r="102">
          <cell r="CB102" t="str">
            <v>04059-Casting of metals</v>
          </cell>
        </row>
        <row r="103">
          <cell r="CB103" t="str">
            <v>04060-Manufacture of fabricated metal products</v>
          </cell>
        </row>
        <row r="104">
          <cell r="CB104" t="str">
            <v>04061-Manufacture of engines and turbines</v>
          </cell>
        </row>
        <row r="105">
          <cell r="CB105" t="str">
            <v>04062-Manufacture of pumps and compressors</v>
          </cell>
        </row>
        <row r="106">
          <cell r="CB106" t="str">
            <v>04063-Manufacture of bearings and gears</v>
          </cell>
        </row>
        <row r="107">
          <cell r="CB107" t="str">
            <v>04064-Manufacture of ovens and furnaces</v>
          </cell>
        </row>
        <row r="108">
          <cell r="CB108" t="str">
            <v>04065-Manufacture of lifting and handling equipment</v>
          </cell>
        </row>
        <row r="109">
          <cell r="CB109" t="str">
            <v>04066-Manufacture of other general purpose machinery</v>
          </cell>
        </row>
        <row r="110">
          <cell r="CB110" t="str">
            <v>04067-Manufacture of agricultural and forestry machinery</v>
          </cell>
        </row>
        <row r="111">
          <cell r="CB111" t="str">
            <v>04068-Manufacture of Machine Tools</v>
          </cell>
        </row>
        <row r="112">
          <cell r="CB112" t="str">
            <v>04069-Manufacture of machinery for metallurgy</v>
          </cell>
        </row>
        <row r="113">
          <cell r="CB113" t="str">
            <v>04070-Manufacture of machinery for mining, quarrying and constructions</v>
          </cell>
        </row>
        <row r="114">
          <cell r="CB114" t="str">
            <v>04071-Manufacture of machinery for processing of food and beverages</v>
          </cell>
        </row>
        <row r="115">
          <cell r="CB115" t="str">
            <v>04072-Manufacture of machinery for leather and textile</v>
          </cell>
        </row>
        <row r="116">
          <cell r="CB116" t="str">
            <v>04073-Manufacture of weapons and ammunition</v>
          </cell>
        </row>
        <row r="117">
          <cell r="CB117" t="str">
            <v>04074-Manufacture of other special purpose machinery</v>
          </cell>
        </row>
        <row r="118">
          <cell r="CB118" t="str">
            <v>04075-Manufacture of domestic appliances</v>
          </cell>
        </row>
        <row r="119">
          <cell r="CB119" t="str">
            <v>04076-Manufacture of office, accounting and computing machinery</v>
          </cell>
        </row>
        <row r="120">
          <cell r="CB120" t="str">
            <v>04077-Manufacture of electrical machinery and apparatus</v>
          </cell>
        </row>
        <row r="121">
          <cell r="CB121" t="str">
            <v>04078-Manufacture of Radio, Television, communication equipment and apparatus</v>
          </cell>
        </row>
        <row r="122">
          <cell r="CB122" t="str">
            <v>04079-Manufacture of medical and surgical equipment</v>
          </cell>
        </row>
        <row r="123">
          <cell r="CB123" t="str">
            <v>04080-Manufacture of industrial process control equipment</v>
          </cell>
        </row>
        <row r="124">
          <cell r="CB124" t="str">
            <v>04081-Manufacture of instruments and appliances for measurements and navigation</v>
          </cell>
        </row>
        <row r="125">
          <cell r="CB125" t="str">
            <v>04082-Manufacture of optical instruments</v>
          </cell>
        </row>
        <row r="126">
          <cell r="CB126" t="str">
            <v>04083-Manufacture of watches and clocks</v>
          </cell>
        </row>
        <row r="127">
          <cell r="CB127" t="str">
            <v>04084-Manufacture of motor vehicles</v>
          </cell>
        </row>
        <row r="128">
          <cell r="CB128" t="str">
            <v>04085-Manufacture of body of motor vehicles</v>
          </cell>
        </row>
        <row r="129">
          <cell r="CB129" t="str">
            <v>04086-Manufacture of parts &amp; accessories of motor vehicles &amp; engines</v>
          </cell>
        </row>
        <row r="130">
          <cell r="CB130" t="str">
            <v>04087-Building &amp; repair of ships and boats</v>
          </cell>
        </row>
        <row r="131">
          <cell r="CB131" t="str">
            <v>04088-Manufacture of railway locomotive and rolling stocks</v>
          </cell>
        </row>
        <row r="132">
          <cell r="CB132" t="str">
            <v>04089-Manufacture of aircraft and spacecraft</v>
          </cell>
        </row>
        <row r="133">
          <cell r="CB133" t="str">
            <v>04090-Manufacture of bicycles</v>
          </cell>
        </row>
        <row r="134">
          <cell r="CB134" t="str">
            <v>04091-Manufacture of other transport equipment</v>
          </cell>
        </row>
        <row r="135">
          <cell r="CB135" t="str">
            <v>04092-Manufacture of furniture</v>
          </cell>
        </row>
        <row r="136">
          <cell r="CB136" t="str">
            <v>04093-Manufacture of jewellery</v>
          </cell>
        </row>
        <row r="137">
          <cell r="CB137" t="str">
            <v>04094-Manufacture of sports goods</v>
          </cell>
        </row>
        <row r="138">
          <cell r="CB138" t="str">
            <v>04095-Manufacture of musical instruments</v>
          </cell>
        </row>
        <row r="139">
          <cell r="CB139" t="str">
            <v>04096-Manufacture of games and toys</v>
          </cell>
        </row>
        <row r="140">
          <cell r="CB140" t="str">
            <v>04097-Other manufacturing n.e.c.</v>
          </cell>
        </row>
        <row r="141">
          <cell r="CB141" t="str">
            <v>04098-Recycling of metal waste and scrap</v>
          </cell>
        </row>
        <row r="142">
          <cell r="CB142" t="str">
            <v>04099-Recycling of non-metal waste and scrap</v>
          </cell>
        </row>
        <row r="143">
          <cell r="CB143" t="str">
            <v>05001-Production, collection and distribution of electricity</v>
          </cell>
        </row>
        <row r="144">
          <cell r="CB144" t="str">
            <v>05002-Manufacture and distribution of gas</v>
          </cell>
        </row>
        <row r="145">
          <cell r="CB145" t="str">
            <v>05003-Collection, purification and distribution of water</v>
          </cell>
        </row>
        <row r="146">
          <cell r="CB146" t="str">
            <v>05004-Other essential commodity service n.e.c</v>
          </cell>
        </row>
        <row r="147">
          <cell r="CB147" t="str">
            <v>06001-Site preparation works</v>
          </cell>
        </row>
        <row r="148">
          <cell r="CB148" t="str">
            <v>06002-Building of complete constructions or parts- civil contractors</v>
          </cell>
        </row>
        <row r="149">
          <cell r="CB149" t="str">
            <v>06003-Building installation</v>
          </cell>
        </row>
        <row r="150">
          <cell r="CB150" t="str">
            <v>06004-Building completion</v>
          </cell>
        </row>
        <row r="151">
          <cell r="CB151" t="str">
            <v>06005-Construction and maintenance of roads, rails, bridges, tunnels, ports, harbour, runways etc.</v>
          </cell>
        </row>
        <row r="152">
          <cell r="CB152" t="str">
            <v>06006-Construction and maintenance of power plants</v>
          </cell>
        </row>
        <row r="153">
          <cell r="CB153" t="str">
            <v>06007-Construction and maintenance of industrial plants</v>
          </cell>
        </row>
        <row r="154">
          <cell r="CB154" t="str">
            <v>06008-Construction and maintenance of power transmission and telecommunication lines</v>
          </cell>
        </row>
        <row r="155">
          <cell r="CB155" t="str">
            <v>06009-Construction of water ways and water reservoirs</v>
          </cell>
        </row>
        <row r="156">
          <cell r="CB156" t="str">
            <v>06010-Other construction activity n.e.c.</v>
          </cell>
        </row>
        <row r="157">
          <cell r="CB157" t="str">
            <v>07001-Purchase, sale and letting of leased buildings(residential and non-residential)</v>
          </cell>
        </row>
        <row r="158">
          <cell r="CB158" t="str">
            <v>07002-Operating of real estate of self-owned buildings(residential and non-residential)</v>
          </cell>
        </row>
        <row r="159">
          <cell r="CB159" t="str">
            <v>07003-Developing and sub-dividing real estate into lots</v>
          </cell>
        </row>
        <row r="160">
          <cell r="CB160" t="str">
            <v>07004-Real estate activities on a fee or contract basis</v>
          </cell>
        </row>
        <row r="161">
          <cell r="CB161" t="str">
            <v>07005-Other real estate/renting services n.e.c</v>
          </cell>
        </row>
        <row r="162">
          <cell r="CB162" t="str">
            <v>08001-Renting of land transport equipment</v>
          </cell>
        </row>
        <row r="163">
          <cell r="CB163" t="str">
            <v>08002-Renting of water transport equipment</v>
          </cell>
        </row>
        <row r="164">
          <cell r="CB164" t="str">
            <v>08003-Renting of air transport equipment</v>
          </cell>
        </row>
        <row r="165">
          <cell r="CB165" t="str">
            <v>08004-Renting of agricultural machinery and equipment</v>
          </cell>
        </row>
        <row r="166">
          <cell r="CB166" t="str">
            <v>08005-Renting of construction and civil engineering machinery</v>
          </cell>
        </row>
        <row r="167">
          <cell r="CB167" t="str">
            <v>08006-Renting of office machinery and equipment</v>
          </cell>
        </row>
        <row r="168">
          <cell r="CB168" t="str">
            <v>08007-Renting of other machinery and equipment n.e.c.</v>
          </cell>
        </row>
        <row r="169">
          <cell r="CB169" t="str">
            <v>08008-Renting of personal and household goods n.e.c.</v>
          </cell>
        </row>
        <row r="170">
          <cell r="CB170" t="str">
            <v>08009-Renting of other machinery n.e.c.</v>
          </cell>
        </row>
        <row r="171">
          <cell r="CB171" t="str">
            <v>09001-Wholesale and retail sale of motor vehicles</v>
          </cell>
        </row>
        <row r="172">
          <cell r="CB172" t="str">
            <v>09002-Repair and maintenance of motor vehicles</v>
          </cell>
        </row>
        <row r="173">
          <cell r="CB173" t="str">
            <v>09003-Sale of motor parts and accessories- wholesale and retail</v>
          </cell>
        </row>
        <row r="174">
          <cell r="CB174" t="str">
            <v>09004-Retail sale of automotive fuel</v>
          </cell>
        </row>
        <row r="175">
          <cell r="CB175" t="str">
            <v>09006-Wholesale of agricultural raw material</v>
          </cell>
        </row>
        <row r="176">
          <cell r="CB176" t="str">
            <v>09007-Wholesale of food &amp; beverages and tobacco</v>
          </cell>
        </row>
        <row r="177">
          <cell r="CB177" t="str">
            <v>09008-Wholesale of household goods</v>
          </cell>
        </row>
        <row r="178">
          <cell r="CB178" t="str">
            <v>09009-Wholesale of metals and metal ores</v>
          </cell>
        </row>
        <row r="179">
          <cell r="CB179" t="str">
            <v>09010-Wholesale of household goods</v>
          </cell>
        </row>
        <row r="180">
          <cell r="CB180" t="str">
            <v>09011-Wholesale of construction material</v>
          </cell>
        </row>
        <row r="181">
          <cell r="CB181" t="str">
            <v>09012-Wholesale of hardware and sanitary fittings</v>
          </cell>
        </row>
        <row r="182">
          <cell r="CB182" t="str">
            <v>09013-Wholesale of cotton and jute</v>
          </cell>
        </row>
        <row r="183">
          <cell r="CB183" t="str">
            <v>09014-Wholesale of raw wool and raw silk</v>
          </cell>
        </row>
        <row r="184">
          <cell r="CB184" t="str">
            <v>09015-Wholesale of other textile fibres</v>
          </cell>
        </row>
        <row r="185">
          <cell r="CB185" t="str">
            <v>09016-Wholesale of industrial chemicals</v>
          </cell>
        </row>
        <row r="186">
          <cell r="CB186" t="str">
            <v>09017-Wholesale of fertilizers and pesticides</v>
          </cell>
        </row>
        <row r="187">
          <cell r="CB187" t="str">
            <v>09018-Wholesale of electronic parts &amp; equipment</v>
          </cell>
        </row>
        <row r="188">
          <cell r="CB188" t="str">
            <v>09019-Wholesale of other machinery, equipment and supplies</v>
          </cell>
        </row>
        <row r="189">
          <cell r="CB189" t="str">
            <v>09020-Wholesale of waste, scrap &amp; materials for re-cycling</v>
          </cell>
        </row>
        <row r="190">
          <cell r="CB190" t="str">
            <v>09021-Retail sale of food, beverages and tobacco in specialized stores</v>
          </cell>
        </row>
        <row r="191">
          <cell r="CB191" t="str">
            <v>09022-Retail sale of other goods in specialized stores</v>
          </cell>
        </row>
        <row r="192">
          <cell r="CB192" t="str">
            <v>09023-Retail sale in non-specialized stores</v>
          </cell>
        </row>
        <row r="193">
          <cell r="CB193" t="str">
            <v>09024-Retail sale of textiles, apparel, footwear, leather goods</v>
          </cell>
        </row>
        <row r="194">
          <cell r="CB194" t="str">
            <v>09025-Retail sale of other household appliances</v>
          </cell>
        </row>
        <row r="195">
          <cell r="CB195" t="str">
            <v>09026-Retail sale of hardware, paint and glass</v>
          </cell>
        </row>
        <row r="196">
          <cell r="CB196" t="str">
            <v>09027-Wholesale of other products n.e.c</v>
          </cell>
        </row>
        <row r="197">
          <cell r="CB197" t="str">
            <v>09028-Retail sale of other products n.e.c</v>
          </cell>
        </row>
        <row r="198">
          <cell r="CB198" t="str">
            <v>10001-Hotels-Star rated</v>
          </cell>
        </row>
        <row r="199">
          <cell r="CB199" t="str">
            <v>10002-Hotels-Non-star rated</v>
          </cell>
        </row>
        <row r="200">
          <cell r="CB200" t="str">
            <v>10003-Motels, Inns and Dharmshalas</v>
          </cell>
        </row>
        <row r="201">
          <cell r="CB201" t="str">
            <v>10004-Guest houses and circuit houses</v>
          </cell>
        </row>
        <row r="202">
          <cell r="CB202" t="str">
            <v>10005-Dormitories and hostels at educational institutions</v>
          </cell>
        </row>
        <row r="203">
          <cell r="CB203" t="str">
            <v>10006-Short stay accommodations n.e.c.</v>
          </cell>
        </row>
        <row r="204">
          <cell r="CB204" t="str">
            <v>10007-Restaurants-with bars</v>
          </cell>
        </row>
        <row r="205">
          <cell r="CB205" t="str">
            <v>10008-Restaurants-without bars</v>
          </cell>
        </row>
        <row r="206">
          <cell r="CB206" t="str">
            <v>10009-Canteens</v>
          </cell>
        </row>
        <row r="207">
          <cell r="CB207" t="str">
            <v>10010-Independent caterers</v>
          </cell>
        </row>
        <row r="208">
          <cell r="CB208" t="str">
            <v>10011-Casinos and other games of chance</v>
          </cell>
        </row>
        <row r="209">
          <cell r="CB209" t="str">
            <v>10012-Other hospitality services n.e.c.</v>
          </cell>
        </row>
        <row r="210">
          <cell r="CB210" t="str">
            <v>11001-Travel agencies and tour operators</v>
          </cell>
        </row>
        <row r="211">
          <cell r="CB211" t="str">
            <v>11002-Packers and movers</v>
          </cell>
        </row>
        <row r="212">
          <cell r="CB212" t="str">
            <v>11003-Passenger land transport</v>
          </cell>
        </row>
        <row r="213">
          <cell r="CB213" t="str">
            <v>11004-Air transport</v>
          </cell>
        </row>
        <row r="214">
          <cell r="CB214" t="str">
            <v>11005-Transport by urban/sub-urban railways</v>
          </cell>
        </row>
        <row r="215">
          <cell r="CB215" t="str">
            <v>11006-Inland water transport</v>
          </cell>
        </row>
        <row r="216">
          <cell r="CB216" t="str">
            <v>11007-Sea and coastal water transport</v>
          </cell>
        </row>
        <row r="217">
          <cell r="CB217" t="str">
            <v>11008-Freight transport by road</v>
          </cell>
        </row>
        <row r="218">
          <cell r="CB218" t="str">
            <v>11009-Freight transport by railways</v>
          </cell>
        </row>
        <row r="219">
          <cell r="CB219" t="str">
            <v>11010-Forwarding of freight</v>
          </cell>
        </row>
        <row r="220">
          <cell r="CB220" t="str">
            <v>11011-Receiving and acceptance of freight</v>
          </cell>
        </row>
        <row r="221">
          <cell r="CB221" t="str">
            <v>11012-Cargo handling</v>
          </cell>
        </row>
        <row r="222">
          <cell r="CB222" t="str">
            <v>11013-Storage and warehousing</v>
          </cell>
        </row>
        <row r="223">
          <cell r="CB223" t="str">
            <v>11014-Transport via pipelines (transport of gases, liquids, slurry and other commodities)</v>
          </cell>
        </row>
        <row r="224">
          <cell r="CB224" t="str">
            <v>11015-Other Transport &amp; Logistics services n.e.c</v>
          </cell>
        </row>
        <row r="225">
          <cell r="CB225" t="str">
            <v>12001-Post and courier activities</v>
          </cell>
        </row>
        <row r="226">
          <cell r="CB226" t="str">
            <v>12002-Basic telecom services</v>
          </cell>
        </row>
        <row r="227">
          <cell r="CB227" t="str">
            <v>12003-Value added telecom services</v>
          </cell>
        </row>
        <row r="228">
          <cell r="CB228" t="str">
            <v>12004-Maintenance of telecom network</v>
          </cell>
        </row>
        <row r="229">
          <cell r="CB229" t="str">
            <v>12005-Activities of the cable operators</v>
          </cell>
        </row>
        <row r="230">
          <cell r="CB230" t="str">
            <v>12006-Other Post &amp; Telecommunication services n.e.c</v>
          </cell>
        </row>
        <row r="231">
          <cell r="CB231" t="str">
            <v>13001-Commercial banks, saving banks and discount houses</v>
          </cell>
        </row>
        <row r="232">
          <cell r="CB232" t="str">
            <v>13002-Specialised institutions granting credit</v>
          </cell>
        </row>
        <row r="233">
          <cell r="CB233" t="str">
            <v>13003-Financial leasing</v>
          </cell>
        </row>
        <row r="234">
          <cell r="CB234" t="str">
            <v>13004-Hire-purchase financing</v>
          </cell>
        </row>
        <row r="235">
          <cell r="CB235" t="str">
            <v>13005-Housing finance activities</v>
          </cell>
        </row>
        <row r="236">
          <cell r="CB236" t="str">
            <v>13006-Commercial loan activities</v>
          </cell>
        </row>
        <row r="237">
          <cell r="CB237" t="str">
            <v>13007-Credit cards</v>
          </cell>
        </row>
        <row r="238">
          <cell r="CB238" t="str">
            <v>13008-Mutual funds</v>
          </cell>
        </row>
        <row r="239">
          <cell r="CB239" t="str">
            <v>13009-Chit fund</v>
          </cell>
        </row>
        <row r="240">
          <cell r="CB240" t="str">
            <v>13010-Investment activities</v>
          </cell>
        </row>
        <row r="241">
          <cell r="CB241" t="str">
            <v>13011-Life insurance</v>
          </cell>
        </row>
        <row r="242">
          <cell r="CB242" t="str">
            <v>13012-Pension funding</v>
          </cell>
        </row>
        <row r="243">
          <cell r="CB243" t="str">
            <v>13013-Non-life insurance</v>
          </cell>
        </row>
        <row r="244">
          <cell r="CB244" t="str">
            <v>13014-Administration of financial markets</v>
          </cell>
        </row>
        <row r="245">
          <cell r="CB245" t="str">
            <v>13015-Stock brokers, sub-brokers and related activities</v>
          </cell>
        </row>
        <row r="246">
          <cell r="CB246" t="str">
            <v>13016-Financial advisers, mortgage advisers and brokers</v>
          </cell>
        </row>
        <row r="247">
          <cell r="CB247" t="str">
            <v>13017-Foreign exchange services</v>
          </cell>
        </row>
        <row r="248">
          <cell r="CB248" t="str">
            <v>13018-Other financial intermediation services n.e.c.</v>
          </cell>
        </row>
        <row r="249">
          <cell r="CB249" t="str">
            <v>14007-Cyber café</v>
          </cell>
        </row>
        <row r="250">
          <cell r="CB250" t="str">
            <v>14009-Computer training and educational institutes</v>
          </cell>
        </row>
        <row r="251">
          <cell r="CB251" t="str">
            <v>14010-Other computation related services n.e.c.</v>
          </cell>
        </row>
        <row r="252">
          <cell r="CB252" t="str">
            <v>15001-Natural sciences and engineering</v>
          </cell>
        </row>
        <row r="253">
          <cell r="CB253" t="str">
            <v>15002-Social sciences and humanities</v>
          </cell>
        </row>
        <row r="254">
          <cell r="CB254" t="str">
            <v>15003-Other Research &amp; Development activities n.e.c.</v>
          </cell>
        </row>
        <row r="255">
          <cell r="CB255" t="str">
            <v>16006-Advertising</v>
          </cell>
        </row>
        <row r="256">
          <cell r="CB256" t="str">
            <v>16010-Auctioneers</v>
          </cell>
        </row>
        <row r="257">
          <cell r="CB257" t="str">
            <v>16012-Market research and public opinion polling</v>
          </cell>
        </row>
        <row r="258">
          <cell r="CB258" t="str">
            <v>16014-Labour recruitment and provision of personnel</v>
          </cell>
        </row>
        <row r="259">
          <cell r="CB259" t="str">
            <v>16015-Investigation and security services</v>
          </cell>
        </row>
        <row r="260">
          <cell r="CB260" t="str">
            <v>16016-Building-cleaning and industrial cleaning activities</v>
          </cell>
        </row>
        <row r="261">
          <cell r="CB261" t="str">
            <v>16017-Packaging activities</v>
          </cell>
        </row>
        <row r="262">
          <cell r="CB262" t="str">
            <v>16019-Other professional services n.e.c.</v>
          </cell>
        </row>
        <row r="263">
          <cell r="CB263" t="str">
            <v>17001-Primary education</v>
          </cell>
        </row>
        <row r="264">
          <cell r="CB264" t="str">
            <v>17002-Secondary/ senior secondary education</v>
          </cell>
        </row>
        <row r="265">
          <cell r="CB265" t="str">
            <v>17003-Technical and vocational secondary/ senior secondary education</v>
          </cell>
        </row>
        <row r="266">
          <cell r="CB266" t="str">
            <v>17004-Higher education</v>
          </cell>
        </row>
        <row r="267">
          <cell r="CB267" t="str">
            <v>17005-Education by correspondence</v>
          </cell>
        </row>
        <row r="268">
          <cell r="CB268" t="str">
            <v>17006-Coaching centres and tuitions</v>
          </cell>
        </row>
        <row r="269">
          <cell r="CB269" t="str">
            <v>17007-Other education services n.e.c.</v>
          </cell>
        </row>
        <row r="270">
          <cell r="CB270" t="str">
            <v>18006-Independent blood banks</v>
          </cell>
        </row>
        <row r="271">
          <cell r="CB271" t="str">
            <v>18007-Medical transcription</v>
          </cell>
        </row>
        <row r="272">
          <cell r="CB272" t="str">
            <v>18008-Independent ambulance services</v>
          </cell>
        </row>
        <row r="273">
          <cell r="CB273" t="str">
            <v>18009-Medical suppliers, agencies and stores</v>
          </cell>
        </row>
        <row r="274">
          <cell r="CB274" t="str">
            <v>19001-Social work activities with accommodation (orphanages and old age homes)</v>
          </cell>
        </row>
        <row r="275">
          <cell r="CB275" t="str">
            <v>19002-Social work activities without accommodation (Creches)</v>
          </cell>
        </row>
        <row r="276">
          <cell r="CB276" t="str">
            <v>19003-Industry associations, chambers of commerce</v>
          </cell>
        </row>
        <row r="277">
          <cell r="CB277" t="str">
            <v>19004-Professional organisations</v>
          </cell>
        </row>
        <row r="278">
          <cell r="CB278" t="str">
            <v>19005-Trade unions</v>
          </cell>
        </row>
        <row r="279">
          <cell r="CB279" t="str">
            <v>19006-Religious organizations</v>
          </cell>
        </row>
        <row r="280">
          <cell r="CB280" t="str">
            <v>19007-Political organisations</v>
          </cell>
        </row>
        <row r="281">
          <cell r="CB281" t="str">
            <v>19008-Other membership organisations n.e.c. (rotary clubs, book clubs and philatelic clubs)</v>
          </cell>
        </row>
        <row r="282">
          <cell r="CB282" t="str">
            <v>19009-Other Social or community service n.e.c</v>
          </cell>
        </row>
        <row r="283">
          <cell r="CB283" t="str">
            <v>20001-Motion picture production</v>
          </cell>
        </row>
        <row r="284">
          <cell r="CB284" t="str">
            <v>20002-Film distribution</v>
          </cell>
        </row>
        <row r="285">
          <cell r="CB285" t="str">
            <v>20003-Film laboratories</v>
          </cell>
        </row>
        <row r="286">
          <cell r="CB286" t="str">
            <v>20004-Television channel productions</v>
          </cell>
        </row>
        <row r="287">
          <cell r="CB287" t="str">
            <v>20005-Television channels broadcast</v>
          </cell>
        </row>
        <row r="288">
          <cell r="CB288" t="str">
            <v>20006-Video production and distribution</v>
          </cell>
        </row>
        <row r="289">
          <cell r="CB289" t="str">
            <v>20007-Sound recording studios</v>
          </cell>
        </row>
        <row r="290">
          <cell r="CB290" t="str">
            <v>20008-Radio - recording and distribution</v>
          </cell>
        </row>
        <row r="291">
          <cell r="CB291" t="str">
            <v>20009-Stage production and related activities</v>
          </cell>
        </row>
        <row r="292">
          <cell r="CB292" t="str">
            <v>20013-Circuses and race tracks</v>
          </cell>
        </row>
        <row r="293">
          <cell r="CB293" t="str">
            <v>20014-Video Parlours</v>
          </cell>
        </row>
        <row r="294">
          <cell r="CB294" t="str">
            <v>20015-News agency activities</v>
          </cell>
        </row>
        <row r="295">
          <cell r="CB295" t="str">
            <v>20016-Library and archives activities</v>
          </cell>
        </row>
        <row r="296">
          <cell r="CB296" t="str">
            <v>20017-Museum activities</v>
          </cell>
        </row>
        <row r="297">
          <cell r="CB297" t="str">
            <v>20018-Preservation of historical sites and buildings</v>
          </cell>
        </row>
        <row r="298">
          <cell r="CB298" t="str">
            <v>20019-Botanical and zoological gardens</v>
          </cell>
        </row>
        <row r="299">
          <cell r="CB299" t="str">
            <v>20020-Operation and maintenance of sports facilities</v>
          </cell>
        </row>
        <row r="300">
          <cell r="CB300" t="str">
            <v>20021-Activities of sports and game schools</v>
          </cell>
        </row>
        <row r="301">
          <cell r="CB301" t="str">
            <v>20022-Organisation and operation of indoor/outdoor sports and promotion and production of sporting events</v>
          </cell>
        </row>
        <row r="302">
          <cell r="CB302" t="str">
            <v>20023-Other sporting activities n.e.c.</v>
          </cell>
        </row>
        <row r="303">
          <cell r="CB303" t="str">
            <v>20024-Other recreational activities n.e.c.</v>
          </cell>
        </row>
        <row r="304">
          <cell r="CB304" t="str">
            <v>21001-Hair dressing and other beauty treatment</v>
          </cell>
        </row>
        <row r="305">
          <cell r="CB305" t="str">
            <v>21002-Funeral and related activities</v>
          </cell>
        </row>
        <row r="306">
          <cell r="CB306" t="str">
            <v>21003-Marriage bureaus</v>
          </cell>
        </row>
        <row r="307">
          <cell r="CB307" t="str">
            <v>21004-Pet care services</v>
          </cell>
        </row>
        <row r="308">
          <cell r="CB308" t="str">
            <v>21005-Sauna and steam baths, massage salons etc.</v>
          </cell>
        </row>
        <row r="309">
          <cell r="CB309" t="str">
            <v>21006-Astrological and spiritualists activities</v>
          </cell>
        </row>
        <row r="310">
          <cell r="CB310" t="str">
            <v>21007-Private households as employers of domestic staff</v>
          </cell>
        </row>
        <row r="311">
          <cell r="CB311" t="str">
            <v>21008-Other services n.e.c.</v>
          </cell>
        </row>
        <row r="312">
          <cell r="CB312" t="str">
            <v>22001-Extra territorial organisations and bodies (IMF, World Bank, European Commission etc.)</v>
          </cell>
        </row>
      </sheetData>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5"/>
  <sheetViews>
    <sheetView workbookViewId="0">
      <selection activeCell="G112" sqref="G112"/>
    </sheetView>
  </sheetViews>
  <sheetFormatPr defaultRowHeight="35.1" customHeight="1" x14ac:dyDescent="0.2"/>
  <cols>
    <col min="1" max="3" width="9.140625" style="177"/>
    <col min="4" max="4" width="10.28515625" style="177" customWidth="1"/>
    <col min="5" max="5" width="26.7109375" style="177" customWidth="1"/>
    <col min="6" max="6" width="41.85546875" style="177" customWidth="1"/>
    <col min="7" max="7" width="10.140625" style="177" customWidth="1"/>
    <col min="8" max="8" width="21.7109375" style="177" customWidth="1"/>
    <col min="9" max="9" width="9.140625" style="177"/>
    <col min="10" max="10" width="21.7109375" style="177" customWidth="1"/>
    <col min="11" max="16384" width="9.140625" style="177"/>
  </cols>
  <sheetData>
    <row r="1" spans="1:10" ht="35.1" customHeight="1" x14ac:dyDescent="0.2">
      <c r="A1" s="252" t="s">
        <v>253</v>
      </c>
      <c r="B1" s="253"/>
      <c r="C1" s="254"/>
      <c r="D1" s="255" t="s">
        <v>254</v>
      </c>
      <c r="E1" s="255"/>
      <c r="F1" s="255"/>
      <c r="G1" s="255"/>
      <c r="H1" s="255"/>
      <c r="I1" s="255"/>
      <c r="J1" s="256"/>
    </row>
    <row r="2" spans="1:10" ht="35.1" customHeight="1" x14ac:dyDescent="0.2">
      <c r="A2" s="257" t="s">
        <v>255</v>
      </c>
      <c r="B2" s="178">
        <v>1</v>
      </c>
      <c r="C2" s="260" t="s">
        <v>256</v>
      </c>
      <c r="D2" s="261"/>
      <c r="E2" s="261"/>
      <c r="F2" s="261"/>
      <c r="G2" s="261"/>
      <c r="H2" s="262"/>
      <c r="I2" s="179">
        <v>1</v>
      </c>
      <c r="J2" s="180" t="s">
        <v>257</v>
      </c>
    </row>
    <row r="3" spans="1:10" ht="35.1" customHeight="1" x14ac:dyDescent="0.2">
      <c r="A3" s="258"/>
      <c r="B3" s="181">
        <v>2</v>
      </c>
      <c r="C3" s="263" t="s">
        <v>258</v>
      </c>
      <c r="D3" s="255"/>
      <c r="E3" s="255"/>
      <c r="F3" s="255"/>
      <c r="G3" s="255"/>
      <c r="H3" s="256"/>
      <c r="I3" s="179">
        <v>2</v>
      </c>
      <c r="J3" s="180" t="s">
        <v>242</v>
      </c>
    </row>
    <row r="4" spans="1:10" ht="35.1" customHeight="1" x14ac:dyDescent="0.2">
      <c r="A4" s="258"/>
      <c r="B4" s="182" t="s">
        <v>259</v>
      </c>
      <c r="C4" s="263" t="s">
        <v>260</v>
      </c>
      <c r="D4" s="255"/>
      <c r="E4" s="255"/>
      <c r="F4" s="255"/>
      <c r="G4" s="255"/>
      <c r="H4" s="256"/>
      <c r="I4" s="183" t="s">
        <v>259</v>
      </c>
      <c r="J4" s="184"/>
    </row>
    <row r="5" spans="1:10" ht="35.1" customHeight="1" x14ac:dyDescent="0.2">
      <c r="A5" s="258"/>
      <c r="B5" s="182" t="s">
        <v>261</v>
      </c>
      <c r="C5" s="263" t="s">
        <v>262</v>
      </c>
      <c r="D5" s="255"/>
      <c r="E5" s="255"/>
      <c r="F5" s="255"/>
      <c r="G5" s="255"/>
      <c r="H5" s="256"/>
      <c r="I5" s="183" t="s">
        <v>261</v>
      </c>
      <c r="J5" s="184"/>
    </row>
    <row r="6" spans="1:10" ht="35.1" customHeight="1" x14ac:dyDescent="0.25">
      <c r="A6" s="258"/>
      <c r="B6" s="185">
        <v>4</v>
      </c>
      <c r="C6" s="264" t="s">
        <v>263</v>
      </c>
      <c r="D6" s="265"/>
      <c r="E6" s="265"/>
      <c r="F6" s="265"/>
      <c r="G6" s="265"/>
      <c r="H6" s="265"/>
      <c r="I6" s="186"/>
      <c r="J6" s="187"/>
    </row>
    <row r="7" spans="1:10" ht="35.1" customHeight="1" x14ac:dyDescent="0.2">
      <c r="A7" s="258"/>
      <c r="B7" s="188"/>
      <c r="C7" s="189" t="s">
        <v>249</v>
      </c>
      <c r="D7" s="263" t="s">
        <v>264</v>
      </c>
      <c r="E7" s="255"/>
      <c r="F7" s="255"/>
      <c r="G7" s="255"/>
      <c r="H7" s="255"/>
      <c r="I7" s="183" t="s">
        <v>265</v>
      </c>
      <c r="J7" s="180" t="s">
        <v>248</v>
      </c>
    </row>
    <row r="8" spans="1:10" ht="35.1" customHeight="1" x14ac:dyDescent="0.2">
      <c r="A8" s="258"/>
      <c r="B8" s="188"/>
      <c r="C8" s="190" t="s">
        <v>250</v>
      </c>
      <c r="D8" s="263" t="s">
        <v>266</v>
      </c>
      <c r="E8" s="255"/>
      <c r="F8" s="255"/>
      <c r="G8" s="255"/>
      <c r="H8" s="255"/>
      <c r="I8" s="183" t="s">
        <v>267</v>
      </c>
      <c r="J8" s="180" t="s">
        <v>248</v>
      </c>
    </row>
    <row r="9" spans="1:10" ht="35.1" customHeight="1" x14ac:dyDescent="0.2">
      <c r="A9" s="258"/>
      <c r="B9" s="191"/>
      <c r="C9" s="190" t="s">
        <v>251</v>
      </c>
      <c r="D9" s="263" t="s">
        <v>268</v>
      </c>
      <c r="E9" s="255"/>
      <c r="F9" s="255"/>
      <c r="G9" s="255"/>
      <c r="H9" s="256"/>
      <c r="I9" s="183" t="s">
        <v>269</v>
      </c>
      <c r="J9" s="180" t="s">
        <v>248</v>
      </c>
    </row>
    <row r="10" spans="1:10" ht="35.1" customHeight="1" x14ac:dyDescent="0.2">
      <c r="A10" s="258"/>
      <c r="B10" s="266"/>
      <c r="C10" s="190" t="s">
        <v>252</v>
      </c>
      <c r="D10" s="263" t="s">
        <v>270</v>
      </c>
      <c r="E10" s="268"/>
      <c r="F10" s="268"/>
      <c r="G10" s="268"/>
      <c r="H10" s="269"/>
      <c r="I10" s="183" t="s">
        <v>271</v>
      </c>
      <c r="J10" s="192"/>
    </row>
    <row r="11" spans="1:10" ht="35.1" customHeight="1" x14ac:dyDescent="0.2">
      <c r="A11" s="258"/>
      <c r="B11" s="267"/>
      <c r="C11" s="190" t="s">
        <v>272</v>
      </c>
      <c r="D11" s="263" t="s">
        <v>273</v>
      </c>
      <c r="E11" s="255"/>
      <c r="F11" s="255"/>
      <c r="G11" s="255"/>
      <c r="H11" s="256"/>
      <c r="I11" s="193" t="s">
        <v>274</v>
      </c>
      <c r="J11" s="192"/>
    </row>
    <row r="12" spans="1:10" ht="35.1" customHeight="1" x14ac:dyDescent="0.25">
      <c r="A12" s="258"/>
      <c r="B12" s="185">
        <v>5</v>
      </c>
      <c r="C12" s="264" t="s">
        <v>275</v>
      </c>
      <c r="D12" s="265"/>
      <c r="E12" s="265"/>
      <c r="F12" s="265"/>
      <c r="G12" s="265"/>
      <c r="H12" s="187"/>
      <c r="I12" s="270"/>
      <c r="J12" s="271"/>
    </row>
    <row r="13" spans="1:10" ht="35.1" customHeight="1" x14ac:dyDescent="0.2">
      <c r="A13" s="258"/>
      <c r="B13" s="191"/>
      <c r="C13" s="189" t="s">
        <v>249</v>
      </c>
      <c r="D13" s="263" t="s">
        <v>276</v>
      </c>
      <c r="E13" s="255"/>
      <c r="F13" s="256"/>
      <c r="G13" s="183" t="s">
        <v>277</v>
      </c>
      <c r="H13" s="192"/>
      <c r="I13" s="272"/>
      <c r="J13" s="271"/>
    </row>
    <row r="14" spans="1:10" ht="68.25" customHeight="1" x14ac:dyDescent="0.2">
      <c r="A14" s="258"/>
      <c r="B14" s="191"/>
      <c r="C14" s="190" t="s">
        <v>250</v>
      </c>
      <c r="D14" s="263" t="s">
        <v>278</v>
      </c>
      <c r="E14" s="275"/>
      <c r="F14" s="276"/>
      <c r="G14" s="183" t="s">
        <v>279</v>
      </c>
      <c r="H14" s="192"/>
      <c r="I14" s="272"/>
      <c r="J14" s="271"/>
    </row>
    <row r="15" spans="1:10" ht="35.1" customHeight="1" x14ac:dyDescent="0.2">
      <c r="A15" s="258"/>
      <c r="B15" s="191"/>
      <c r="C15" s="190" t="s">
        <v>251</v>
      </c>
      <c r="D15" s="263" t="s">
        <v>280</v>
      </c>
      <c r="E15" s="255"/>
      <c r="F15" s="256"/>
      <c r="G15" s="183" t="s">
        <v>281</v>
      </c>
      <c r="H15" s="192"/>
      <c r="I15" s="272"/>
      <c r="J15" s="271"/>
    </row>
    <row r="16" spans="1:10" ht="35.1" customHeight="1" x14ac:dyDescent="0.2">
      <c r="A16" s="258"/>
      <c r="B16" s="191"/>
      <c r="C16" s="190" t="s">
        <v>252</v>
      </c>
      <c r="D16" s="263" t="s">
        <v>282</v>
      </c>
      <c r="E16" s="268"/>
      <c r="F16" s="269"/>
      <c r="G16" s="183" t="s">
        <v>283</v>
      </c>
      <c r="H16" s="192"/>
      <c r="I16" s="272"/>
      <c r="J16" s="271"/>
    </row>
    <row r="17" spans="1:10" ht="35.1" customHeight="1" x14ac:dyDescent="0.2">
      <c r="A17" s="258"/>
      <c r="B17" s="191"/>
      <c r="C17" s="190" t="s">
        <v>272</v>
      </c>
      <c r="D17" s="263" t="s">
        <v>284</v>
      </c>
      <c r="E17" s="268"/>
      <c r="F17" s="269"/>
      <c r="G17" s="183" t="s">
        <v>285</v>
      </c>
      <c r="H17" s="192"/>
      <c r="I17" s="273"/>
      <c r="J17" s="274"/>
    </row>
    <row r="18" spans="1:10" ht="35.1" customHeight="1" x14ac:dyDescent="0.25">
      <c r="A18" s="258"/>
      <c r="B18" s="191"/>
      <c r="C18" s="194" t="s">
        <v>286</v>
      </c>
      <c r="D18" s="277" t="s">
        <v>287</v>
      </c>
      <c r="E18" s="278"/>
      <c r="F18" s="278"/>
      <c r="G18" s="278"/>
      <c r="H18" s="279"/>
      <c r="I18" s="195" t="s">
        <v>288</v>
      </c>
      <c r="J18" s="196"/>
    </row>
    <row r="19" spans="1:10" ht="35.1" customHeight="1" x14ac:dyDescent="0.2">
      <c r="A19" s="258"/>
      <c r="B19" s="185">
        <v>6</v>
      </c>
      <c r="C19" s="263" t="s">
        <v>289</v>
      </c>
      <c r="D19" s="255"/>
      <c r="E19" s="255"/>
      <c r="F19" s="255"/>
      <c r="G19" s="255"/>
      <c r="H19" s="256"/>
      <c r="I19" s="270"/>
      <c r="J19" s="280"/>
    </row>
    <row r="20" spans="1:10" ht="35.1" customHeight="1" x14ac:dyDescent="0.2">
      <c r="A20" s="258"/>
      <c r="B20" s="191"/>
      <c r="C20" s="189" t="s">
        <v>249</v>
      </c>
      <c r="D20" s="263" t="s">
        <v>290</v>
      </c>
      <c r="E20" s="275"/>
      <c r="F20" s="276"/>
      <c r="G20" s="197" t="s">
        <v>291</v>
      </c>
      <c r="H20" s="198"/>
      <c r="I20" s="272"/>
      <c r="J20" s="271"/>
    </row>
    <row r="21" spans="1:10" ht="35.1" customHeight="1" x14ac:dyDescent="0.2">
      <c r="A21" s="258"/>
      <c r="B21" s="191"/>
      <c r="C21" s="190" t="s">
        <v>250</v>
      </c>
      <c r="D21" s="263" t="s">
        <v>292</v>
      </c>
      <c r="E21" s="275"/>
      <c r="F21" s="276"/>
      <c r="G21" s="183" t="s">
        <v>293</v>
      </c>
      <c r="H21" s="192"/>
      <c r="I21" s="272"/>
      <c r="J21" s="271"/>
    </row>
    <row r="22" spans="1:10" ht="38.25" customHeight="1" x14ac:dyDescent="0.2">
      <c r="A22" s="258"/>
      <c r="B22" s="191"/>
      <c r="C22" s="190" t="s">
        <v>251</v>
      </c>
      <c r="D22" s="263" t="s">
        <v>294</v>
      </c>
      <c r="E22" s="275"/>
      <c r="F22" s="276"/>
      <c r="G22" s="183" t="s">
        <v>295</v>
      </c>
      <c r="H22" s="192"/>
      <c r="I22" s="272"/>
      <c r="J22" s="271"/>
    </row>
    <row r="23" spans="1:10" ht="35.1" customHeight="1" x14ac:dyDescent="0.2">
      <c r="A23" s="258"/>
      <c r="B23" s="191"/>
      <c r="C23" s="190" t="s">
        <v>252</v>
      </c>
      <c r="D23" s="263" t="s">
        <v>296</v>
      </c>
      <c r="E23" s="275"/>
      <c r="F23" s="276"/>
      <c r="G23" s="183" t="s">
        <v>297</v>
      </c>
      <c r="H23" s="192"/>
      <c r="I23" s="272"/>
      <c r="J23" s="271"/>
    </row>
    <row r="24" spans="1:10" ht="35.1" customHeight="1" x14ac:dyDescent="0.2">
      <c r="A24" s="258"/>
      <c r="B24" s="191"/>
      <c r="C24" s="190" t="s">
        <v>272</v>
      </c>
      <c r="D24" s="263" t="s">
        <v>298</v>
      </c>
      <c r="E24" s="268"/>
      <c r="F24" s="269"/>
      <c r="G24" s="183" t="s">
        <v>299</v>
      </c>
      <c r="H24" s="192"/>
      <c r="I24" s="272"/>
      <c r="J24" s="271"/>
    </row>
    <row r="25" spans="1:10" ht="35.1" customHeight="1" x14ac:dyDescent="0.2">
      <c r="A25" s="258"/>
      <c r="B25" s="191"/>
      <c r="C25" s="190" t="s">
        <v>286</v>
      </c>
      <c r="D25" s="263" t="s">
        <v>300</v>
      </c>
      <c r="E25" s="268"/>
      <c r="F25" s="269"/>
      <c r="G25" s="183" t="s">
        <v>301</v>
      </c>
      <c r="H25" s="198"/>
      <c r="I25" s="272"/>
      <c r="J25" s="271"/>
    </row>
    <row r="26" spans="1:10" ht="35.1" customHeight="1" x14ac:dyDescent="0.2">
      <c r="A26" s="258"/>
      <c r="B26" s="191"/>
      <c r="C26" s="190" t="s">
        <v>302</v>
      </c>
      <c r="D26" s="263" t="s">
        <v>303</v>
      </c>
      <c r="E26" s="275"/>
      <c r="F26" s="276"/>
      <c r="G26" s="183" t="s">
        <v>304</v>
      </c>
      <c r="H26" s="192"/>
      <c r="I26" s="272"/>
      <c r="J26" s="271"/>
    </row>
    <row r="27" spans="1:10" ht="35.1" customHeight="1" x14ac:dyDescent="0.2">
      <c r="A27" s="258"/>
      <c r="B27" s="191"/>
      <c r="C27" s="190" t="s">
        <v>305</v>
      </c>
      <c r="D27" s="263" t="s">
        <v>306</v>
      </c>
      <c r="E27" s="275"/>
      <c r="F27" s="276"/>
      <c r="G27" s="183" t="s">
        <v>307</v>
      </c>
      <c r="H27" s="192"/>
      <c r="I27" s="272"/>
      <c r="J27" s="271"/>
    </row>
    <row r="28" spans="1:10" ht="35.1" customHeight="1" x14ac:dyDescent="0.2">
      <c r="A28" s="258"/>
      <c r="B28" s="191"/>
      <c r="C28" s="190" t="s">
        <v>241</v>
      </c>
      <c r="D28" s="263" t="s">
        <v>308</v>
      </c>
      <c r="E28" s="268"/>
      <c r="F28" s="269"/>
      <c r="G28" s="183" t="s">
        <v>309</v>
      </c>
      <c r="H28" s="192"/>
      <c r="I28" s="272"/>
      <c r="J28" s="271"/>
    </row>
    <row r="29" spans="1:10" ht="35.1" customHeight="1" x14ac:dyDescent="0.2">
      <c r="A29" s="258"/>
      <c r="B29" s="191"/>
      <c r="C29" s="190" t="s">
        <v>310</v>
      </c>
      <c r="D29" s="263" t="s">
        <v>311</v>
      </c>
      <c r="E29" s="268"/>
      <c r="F29" s="269"/>
      <c r="G29" s="183" t="s">
        <v>312</v>
      </c>
      <c r="H29" s="192"/>
      <c r="I29" s="272"/>
      <c r="J29" s="271"/>
    </row>
    <row r="30" spans="1:10" ht="64.5" customHeight="1" x14ac:dyDescent="0.2">
      <c r="A30" s="258"/>
      <c r="B30" s="191"/>
      <c r="C30" s="190" t="s">
        <v>313</v>
      </c>
      <c r="D30" s="263" t="s">
        <v>314</v>
      </c>
      <c r="E30" s="268"/>
      <c r="F30" s="269"/>
      <c r="G30" s="183" t="s">
        <v>315</v>
      </c>
      <c r="H30" s="198"/>
      <c r="I30" s="272"/>
      <c r="J30" s="271"/>
    </row>
    <row r="31" spans="1:10" ht="35.1" customHeight="1" x14ac:dyDescent="0.2">
      <c r="A31" s="258"/>
      <c r="B31" s="191"/>
      <c r="C31" s="190" t="s">
        <v>316</v>
      </c>
      <c r="D31" s="263" t="s">
        <v>317</v>
      </c>
      <c r="E31" s="268"/>
      <c r="F31" s="269"/>
      <c r="G31" s="183" t="s">
        <v>318</v>
      </c>
      <c r="H31" s="192"/>
      <c r="I31" s="272"/>
      <c r="J31" s="271"/>
    </row>
    <row r="32" spans="1:10" ht="35.1" customHeight="1" x14ac:dyDescent="0.2">
      <c r="A32" s="258"/>
      <c r="B32" s="191"/>
      <c r="C32" s="190" t="s">
        <v>319</v>
      </c>
      <c r="D32" s="281" t="s">
        <v>320</v>
      </c>
      <c r="E32" s="282"/>
      <c r="F32" s="283"/>
      <c r="G32" s="183" t="s">
        <v>321</v>
      </c>
      <c r="H32" s="192"/>
      <c r="I32" s="272"/>
      <c r="J32" s="271"/>
    </row>
    <row r="33" spans="1:10" ht="35.1" customHeight="1" x14ac:dyDescent="0.2">
      <c r="A33" s="258"/>
      <c r="B33" s="191"/>
      <c r="C33" s="190" t="s">
        <v>322</v>
      </c>
      <c r="D33" s="263" t="s">
        <v>323</v>
      </c>
      <c r="E33" s="268"/>
      <c r="F33" s="269"/>
      <c r="G33" s="183" t="s">
        <v>324</v>
      </c>
      <c r="H33" s="192"/>
      <c r="I33" s="272"/>
      <c r="J33" s="271"/>
    </row>
    <row r="34" spans="1:10" ht="35.1" customHeight="1" x14ac:dyDescent="0.2">
      <c r="A34" s="258"/>
      <c r="B34" s="191"/>
      <c r="C34" s="199" t="s">
        <v>325</v>
      </c>
      <c r="D34" s="284" t="s">
        <v>326</v>
      </c>
      <c r="E34" s="285"/>
      <c r="F34" s="286"/>
      <c r="G34" s="200" t="s">
        <v>327</v>
      </c>
      <c r="H34" s="192"/>
      <c r="I34" s="272"/>
      <c r="J34" s="271"/>
    </row>
    <row r="35" spans="1:10" ht="47.25" customHeight="1" x14ac:dyDescent="0.2">
      <c r="A35" s="258"/>
      <c r="B35" s="191"/>
      <c r="C35" s="190" t="s">
        <v>328</v>
      </c>
      <c r="D35" s="263" t="s">
        <v>329</v>
      </c>
      <c r="E35" s="275"/>
      <c r="F35" s="276"/>
      <c r="G35" s="183" t="s">
        <v>330</v>
      </c>
      <c r="H35" s="192"/>
      <c r="I35" s="272"/>
      <c r="J35" s="271"/>
    </row>
    <row r="36" spans="1:10" ht="41.25" customHeight="1" x14ac:dyDescent="0.25">
      <c r="A36" s="258"/>
      <c r="B36" s="191"/>
      <c r="C36" s="189" t="s">
        <v>331</v>
      </c>
      <c r="D36" s="263" t="s">
        <v>332</v>
      </c>
      <c r="E36" s="275"/>
      <c r="F36" s="276"/>
      <c r="G36" s="183" t="s">
        <v>333</v>
      </c>
      <c r="H36" s="201"/>
      <c r="I36" s="202"/>
      <c r="J36" s="203"/>
    </row>
    <row r="37" spans="1:10" ht="41.25" customHeight="1" x14ac:dyDescent="0.25">
      <c r="A37" s="258"/>
      <c r="B37" s="191"/>
      <c r="C37" s="189" t="s">
        <v>334</v>
      </c>
      <c r="D37" s="287" t="s">
        <v>472</v>
      </c>
      <c r="E37" s="288"/>
      <c r="F37" s="289"/>
      <c r="G37" s="183" t="s">
        <v>336</v>
      </c>
      <c r="H37" s="201"/>
      <c r="I37" s="246"/>
      <c r="J37" s="247"/>
    </row>
    <row r="38" spans="1:10" ht="35.1" customHeight="1" x14ac:dyDescent="0.25">
      <c r="A38" s="258"/>
      <c r="B38" s="191"/>
      <c r="C38" s="189" t="s">
        <v>337</v>
      </c>
      <c r="D38" s="263" t="s">
        <v>335</v>
      </c>
      <c r="E38" s="255"/>
      <c r="F38" s="256"/>
      <c r="G38" s="183" t="s">
        <v>338</v>
      </c>
      <c r="H38" s="201"/>
      <c r="I38" s="273"/>
      <c r="J38" s="274"/>
    </row>
    <row r="39" spans="1:10" ht="35.1" customHeight="1" x14ac:dyDescent="0.2">
      <c r="A39" s="258"/>
      <c r="B39" s="204"/>
      <c r="C39" s="194" t="s">
        <v>466</v>
      </c>
      <c r="D39" s="277" t="s">
        <v>469</v>
      </c>
      <c r="E39" s="278"/>
      <c r="F39" s="278"/>
      <c r="G39" s="278"/>
      <c r="H39" s="279"/>
      <c r="I39" s="205" t="s">
        <v>470</v>
      </c>
      <c r="J39" s="206" t="s">
        <v>339</v>
      </c>
    </row>
    <row r="40" spans="1:10" ht="35.1" customHeight="1" x14ac:dyDescent="0.2">
      <c r="A40" s="258"/>
      <c r="B40" s="185">
        <v>7</v>
      </c>
      <c r="C40" s="264" t="s">
        <v>340</v>
      </c>
      <c r="D40" s="265"/>
      <c r="E40" s="265"/>
      <c r="F40" s="265"/>
      <c r="G40" s="265"/>
      <c r="H40" s="290"/>
      <c r="I40" s="270"/>
      <c r="J40" s="280"/>
    </row>
    <row r="41" spans="1:10" ht="35.1" customHeight="1" x14ac:dyDescent="0.2">
      <c r="A41" s="258"/>
      <c r="B41" s="191"/>
      <c r="C41" s="207" t="s">
        <v>249</v>
      </c>
      <c r="D41" s="281" t="s">
        <v>341</v>
      </c>
      <c r="E41" s="282"/>
      <c r="F41" s="283"/>
      <c r="G41" s="183" t="s">
        <v>342</v>
      </c>
      <c r="H41" s="192"/>
      <c r="I41" s="272"/>
      <c r="J41" s="271"/>
    </row>
    <row r="42" spans="1:10" ht="35.1" customHeight="1" x14ac:dyDescent="0.2">
      <c r="A42" s="258"/>
      <c r="B42" s="191"/>
      <c r="C42" s="207" t="s">
        <v>250</v>
      </c>
      <c r="D42" s="281" t="s">
        <v>343</v>
      </c>
      <c r="E42" s="282"/>
      <c r="F42" s="283"/>
      <c r="G42" s="183" t="s">
        <v>344</v>
      </c>
      <c r="H42" s="198"/>
      <c r="I42" s="272"/>
      <c r="J42" s="271"/>
    </row>
    <row r="43" spans="1:10" ht="35.1" customHeight="1" x14ac:dyDescent="0.2">
      <c r="A43" s="258"/>
      <c r="B43" s="191"/>
      <c r="C43" s="207" t="s">
        <v>251</v>
      </c>
      <c r="D43" s="263" t="s">
        <v>345</v>
      </c>
      <c r="E43" s="275"/>
      <c r="F43" s="276"/>
      <c r="G43" s="183" t="s">
        <v>346</v>
      </c>
      <c r="H43" s="192"/>
      <c r="I43" s="272"/>
      <c r="J43" s="271"/>
    </row>
    <row r="44" spans="1:10" ht="35.1" customHeight="1" x14ac:dyDescent="0.2">
      <c r="A44" s="258"/>
      <c r="B44" s="191"/>
      <c r="C44" s="207" t="s">
        <v>252</v>
      </c>
      <c r="D44" s="263" t="s">
        <v>347</v>
      </c>
      <c r="E44" s="275"/>
      <c r="F44" s="276"/>
      <c r="G44" s="208" t="s">
        <v>348</v>
      </c>
      <c r="H44" s="192"/>
      <c r="I44" s="272"/>
      <c r="J44" s="271"/>
    </row>
    <row r="45" spans="1:10" ht="35.1" customHeight="1" x14ac:dyDescent="0.2">
      <c r="A45" s="258"/>
      <c r="B45" s="191"/>
      <c r="C45" s="207" t="s">
        <v>272</v>
      </c>
      <c r="D45" s="263" t="s">
        <v>349</v>
      </c>
      <c r="E45" s="275"/>
      <c r="F45" s="276"/>
      <c r="G45" s="183" t="s">
        <v>350</v>
      </c>
      <c r="H45" s="192"/>
      <c r="I45" s="272"/>
      <c r="J45" s="271"/>
    </row>
    <row r="46" spans="1:10" ht="35.1" customHeight="1" x14ac:dyDescent="0.2">
      <c r="A46" s="258"/>
      <c r="B46" s="191"/>
      <c r="C46" s="207" t="s">
        <v>286</v>
      </c>
      <c r="D46" s="281" t="s">
        <v>351</v>
      </c>
      <c r="E46" s="282"/>
      <c r="F46" s="283"/>
      <c r="G46" s="183" t="s">
        <v>352</v>
      </c>
      <c r="H46" s="192"/>
      <c r="I46" s="272"/>
      <c r="J46" s="271"/>
    </row>
    <row r="47" spans="1:10" ht="35.1" customHeight="1" x14ac:dyDescent="0.2">
      <c r="A47" s="258"/>
      <c r="B47" s="191"/>
      <c r="C47" s="207" t="s">
        <v>302</v>
      </c>
      <c r="D47" s="263" t="s">
        <v>353</v>
      </c>
      <c r="E47" s="275"/>
      <c r="F47" s="276"/>
      <c r="G47" s="183" t="s">
        <v>354</v>
      </c>
      <c r="H47" s="192"/>
      <c r="I47" s="272"/>
      <c r="J47" s="271"/>
    </row>
    <row r="48" spans="1:10" ht="35.1" customHeight="1" x14ac:dyDescent="0.2">
      <c r="A48" s="258"/>
      <c r="B48" s="191"/>
      <c r="C48" s="207" t="s">
        <v>305</v>
      </c>
      <c r="D48" s="281" t="s">
        <v>355</v>
      </c>
      <c r="E48" s="282"/>
      <c r="F48" s="283"/>
      <c r="G48" s="183" t="s">
        <v>356</v>
      </c>
      <c r="H48" s="192"/>
      <c r="I48" s="272"/>
      <c r="J48" s="271"/>
    </row>
    <row r="49" spans="1:10" ht="35.1" customHeight="1" x14ac:dyDescent="0.2">
      <c r="A49" s="258"/>
      <c r="B49" s="191"/>
      <c r="C49" s="207" t="s">
        <v>241</v>
      </c>
      <c r="D49" s="263" t="s">
        <v>357</v>
      </c>
      <c r="E49" s="255"/>
      <c r="F49" s="256"/>
      <c r="G49" s="183" t="s">
        <v>358</v>
      </c>
      <c r="H49" s="192"/>
      <c r="I49" s="273"/>
      <c r="J49" s="274"/>
    </row>
    <row r="50" spans="1:10" ht="35.1" customHeight="1" x14ac:dyDescent="0.2">
      <c r="A50" s="258"/>
      <c r="B50" s="191"/>
      <c r="C50" s="209" t="s">
        <v>310</v>
      </c>
      <c r="D50" s="277" t="s">
        <v>359</v>
      </c>
      <c r="E50" s="278"/>
      <c r="F50" s="278"/>
      <c r="G50" s="278"/>
      <c r="H50" s="279"/>
      <c r="I50" s="210" t="s">
        <v>360</v>
      </c>
      <c r="J50" s="206" t="s">
        <v>361</v>
      </c>
    </row>
    <row r="51" spans="1:10" ht="35.1" customHeight="1" x14ac:dyDescent="0.2">
      <c r="A51" s="258"/>
      <c r="B51" s="211">
        <v>8</v>
      </c>
      <c r="C51" s="185" t="s">
        <v>362</v>
      </c>
      <c r="D51" s="264" t="s">
        <v>363</v>
      </c>
      <c r="E51" s="265"/>
      <c r="F51" s="265"/>
      <c r="G51" s="265"/>
      <c r="H51" s="290"/>
      <c r="I51" s="270"/>
      <c r="J51" s="280"/>
    </row>
    <row r="52" spans="1:10" ht="35.1" customHeight="1" x14ac:dyDescent="0.2">
      <c r="A52" s="258"/>
      <c r="B52" s="212"/>
      <c r="C52" s="191"/>
      <c r="D52" s="189" t="s">
        <v>249</v>
      </c>
      <c r="E52" s="263" t="s">
        <v>364</v>
      </c>
      <c r="F52" s="276"/>
      <c r="G52" s="197" t="s">
        <v>365</v>
      </c>
      <c r="H52" s="192"/>
      <c r="I52" s="272"/>
      <c r="J52" s="271"/>
    </row>
    <row r="53" spans="1:10" ht="35.1" customHeight="1" x14ac:dyDescent="0.2">
      <c r="A53" s="258"/>
      <c r="B53" s="212"/>
      <c r="C53" s="191"/>
      <c r="D53" s="189" t="s">
        <v>250</v>
      </c>
      <c r="E53" s="281" t="s">
        <v>366</v>
      </c>
      <c r="F53" s="291"/>
      <c r="G53" s="197" t="s">
        <v>367</v>
      </c>
      <c r="H53" s="192"/>
      <c r="I53" s="272"/>
      <c r="J53" s="271"/>
    </row>
    <row r="54" spans="1:10" ht="35.1" customHeight="1" x14ac:dyDescent="0.2">
      <c r="A54" s="258"/>
      <c r="B54" s="212"/>
      <c r="C54" s="191"/>
      <c r="D54" s="189" t="s">
        <v>251</v>
      </c>
      <c r="E54" s="263" t="s">
        <v>368</v>
      </c>
      <c r="F54" s="256"/>
      <c r="G54" s="197" t="s">
        <v>369</v>
      </c>
      <c r="H54" s="192"/>
      <c r="I54" s="272"/>
      <c r="J54" s="271"/>
    </row>
    <row r="55" spans="1:10" ht="35.1" customHeight="1" x14ac:dyDescent="0.2">
      <c r="A55" s="258"/>
      <c r="B55" s="212"/>
      <c r="C55" s="191"/>
      <c r="D55" s="190" t="s">
        <v>252</v>
      </c>
      <c r="E55" s="263" t="s">
        <v>370</v>
      </c>
      <c r="F55" s="276"/>
      <c r="G55" s="183" t="s">
        <v>371</v>
      </c>
      <c r="H55" s="192"/>
      <c r="I55" s="272"/>
      <c r="J55" s="271"/>
    </row>
    <row r="56" spans="1:10" ht="35.1" customHeight="1" x14ac:dyDescent="0.2">
      <c r="A56" s="258"/>
      <c r="B56" s="212"/>
      <c r="C56" s="191"/>
      <c r="D56" s="190" t="s">
        <v>272</v>
      </c>
      <c r="E56" s="281" t="s">
        <v>372</v>
      </c>
      <c r="F56" s="291"/>
      <c r="G56" s="183" t="s">
        <v>373</v>
      </c>
      <c r="H56" s="192"/>
      <c r="I56" s="272"/>
      <c r="J56" s="271"/>
    </row>
    <row r="57" spans="1:10" ht="35.1" customHeight="1" x14ac:dyDescent="0.2">
      <c r="A57" s="258"/>
      <c r="B57" s="212"/>
      <c r="C57" s="191"/>
      <c r="D57" s="190" t="s">
        <v>286</v>
      </c>
      <c r="E57" s="263" t="s">
        <v>374</v>
      </c>
      <c r="F57" s="296"/>
      <c r="G57" s="183" t="s">
        <v>375</v>
      </c>
      <c r="H57" s="192"/>
      <c r="I57" s="272"/>
      <c r="J57" s="271"/>
    </row>
    <row r="58" spans="1:10" ht="35.1" customHeight="1" x14ac:dyDescent="0.2">
      <c r="A58" s="258"/>
      <c r="B58" s="212"/>
      <c r="C58" s="191"/>
      <c r="D58" s="190" t="s">
        <v>302</v>
      </c>
      <c r="E58" s="263" t="s">
        <v>376</v>
      </c>
      <c r="F58" s="296"/>
      <c r="G58" s="183" t="s">
        <v>377</v>
      </c>
      <c r="H58" s="192"/>
      <c r="I58" s="272"/>
      <c r="J58" s="271"/>
    </row>
    <row r="59" spans="1:10" ht="35.1" customHeight="1" x14ac:dyDescent="0.2">
      <c r="A59" s="258"/>
      <c r="B59" s="212"/>
      <c r="C59" s="191"/>
      <c r="D59" s="190" t="s">
        <v>305</v>
      </c>
      <c r="E59" s="297" t="s">
        <v>378</v>
      </c>
      <c r="F59" s="298"/>
      <c r="G59" s="183" t="s">
        <v>379</v>
      </c>
      <c r="H59" s="192"/>
      <c r="I59" s="272"/>
      <c r="J59" s="271"/>
    </row>
    <row r="60" spans="1:10" ht="35.1" customHeight="1" x14ac:dyDescent="0.2">
      <c r="A60" s="258"/>
      <c r="B60" s="212"/>
      <c r="C60" s="191"/>
      <c r="D60" s="190" t="s">
        <v>241</v>
      </c>
      <c r="E60" s="263" t="s">
        <v>335</v>
      </c>
      <c r="F60" s="296"/>
      <c r="G60" s="183" t="s">
        <v>380</v>
      </c>
      <c r="H60" s="192"/>
      <c r="I60" s="273"/>
      <c r="J60" s="274"/>
    </row>
    <row r="61" spans="1:10" ht="35.1" customHeight="1" x14ac:dyDescent="0.2">
      <c r="A61" s="258"/>
      <c r="B61" s="212"/>
      <c r="C61" s="204"/>
      <c r="D61" s="194" t="s">
        <v>310</v>
      </c>
      <c r="E61" s="277" t="s">
        <v>381</v>
      </c>
      <c r="F61" s="278"/>
      <c r="G61" s="278"/>
      <c r="H61" s="279"/>
      <c r="I61" s="210" t="s">
        <v>382</v>
      </c>
      <c r="J61" s="206" t="s">
        <v>182</v>
      </c>
    </row>
    <row r="62" spans="1:10" ht="35.1" customHeight="1" x14ac:dyDescent="0.2">
      <c r="A62" s="258"/>
      <c r="B62" s="191"/>
      <c r="C62" s="189" t="s">
        <v>383</v>
      </c>
      <c r="D62" s="263" t="s">
        <v>384</v>
      </c>
      <c r="E62" s="275"/>
      <c r="F62" s="275"/>
      <c r="G62" s="275"/>
      <c r="H62" s="276"/>
      <c r="I62" s="181" t="s">
        <v>385</v>
      </c>
      <c r="J62" s="213" t="s">
        <v>386</v>
      </c>
    </row>
    <row r="63" spans="1:10" ht="35.1" customHeight="1" x14ac:dyDescent="0.2">
      <c r="A63" s="258"/>
      <c r="B63" s="185">
        <v>9</v>
      </c>
      <c r="C63" s="255" t="s">
        <v>387</v>
      </c>
      <c r="D63" s="268"/>
      <c r="E63" s="268"/>
      <c r="F63" s="268"/>
      <c r="G63" s="268"/>
      <c r="H63" s="269"/>
      <c r="I63" s="270"/>
      <c r="J63" s="280"/>
    </row>
    <row r="64" spans="1:10" ht="35.1" customHeight="1" x14ac:dyDescent="0.2">
      <c r="A64" s="258"/>
      <c r="B64" s="191"/>
      <c r="C64" s="189" t="s">
        <v>249</v>
      </c>
      <c r="D64" s="281" t="s">
        <v>388</v>
      </c>
      <c r="E64" s="292"/>
      <c r="F64" s="291"/>
      <c r="G64" s="214" t="s">
        <v>389</v>
      </c>
      <c r="H64" s="192"/>
      <c r="I64" s="272"/>
      <c r="J64" s="271"/>
    </row>
    <row r="65" spans="1:10" ht="45" customHeight="1" x14ac:dyDescent="0.2">
      <c r="A65" s="258"/>
      <c r="B65" s="191"/>
      <c r="C65" s="190" t="s">
        <v>250</v>
      </c>
      <c r="D65" s="281" t="s">
        <v>390</v>
      </c>
      <c r="E65" s="292"/>
      <c r="F65" s="291"/>
      <c r="G65" s="179" t="s">
        <v>391</v>
      </c>
      <c r="H65" s="192"/>
      <c r="I65" s="272"/>
      <c r="J65" s="271"/>
    </row>
    <row r="66" spans="1:10" ht="35.1" customHeight="1" x14ac:dyDescent="0.2">
      <c r="A66" s="258"/>
      <c r="B66" s="191"/>
      <c r="C66" s="190" t="s">
        <v>251</v>
      </c>
      <c r="D66" s="281" t="s">
        <v>392</v>
      </c>
      <c r="E66" s="282"/>
      <c r="F66" s="283"/>
      <c r="G66" s="179" t="s">
        <v>393</v>
      </c>
      <c r="H66" s="192"/>
      <c r="I66" s="272"/>
      <c r="J66" s="271"/>
    </row>
    <row r="67" spans="1:10" ht="45.75" customHeight="1" x14ac:dyDescent="0.2">
      <c r="A67" s="258"/>
      <c r="B67" s="191"/>
      <c r="C67" s="245" t="s">
        <v>252</v>
      </c>
      <c r="D67" s="263" t="s">
        <v>394</v>
      </c>
      <c r="E67" s="293"/>
      <c r="F67" s="294"/>
      <c r="G67" s="179" t="s">
        <v>395</v>
      </c>
      <c r="H67" s="192"/>
      <c r="I67" s="272"/>
      <c r="J67" s="271"/>
    </row>
    <row r="68" spans="1:10" ht="44.25" customHeight="1" x14ac:dyDescent="0.2">
      <c r="A68" s="258"/>
      <c r="B68" s="191"/>
      <c r="C68" s="190" t="s">
        <v>272</v>
      </c>
      <c r="D68" s="299" t="s">
        <v>471</v>
      </c>
      <c r="E68" s="300"/>
      <c r="F68" s="301"/>
      <c r="G68" s="179" t="s">
        <v>396</v>
      </c>
      <c r="H68" s="192"/>
      <c r="I68" s="272"/>
      <c r="J68" s="271"/>
    </row>
    <row r="69" spans="1:10" ht="35.1" customHeight="1" x14ac:dyDescent="0.2">
      <c r="A69" s="258"/>
      <c r="B69" s="191"/>
      <c r="C69" s="190" t="s">
        <v>286</v>
      </c>
      <c r="D69" s="263" t="s">
        <v>335</v>
      </c>
      <c r="E69" s="295"/>
      <c r="F69" s="296"/>
      <c r="G69" s="179" t="s">
        <v>397</v>
      </c>
      <c r="H69" s="192"/>
      <c r="I69" s="273"/>
      <c r="J69" s="274"/>
    </row>
    <row r="70" spans="1:10" ht="35.1" customHeight="1" x14ac:dyDescent="0.2">
      <c r="A70" s="258"/>
      <c r="B70" s="191"/>
      <c r="C70" s="194" t="s">
        <v>302</v>
      </c>
      <c r="D70" s="277" t="s">
        <v>467</v>
      </c>
      <c r="E70" s="278"/>
      <c r="F70" s="278"/>
      <c r="G70" s="278"/>
      <c r="H70" s="279"/>
      <c r="I70" s="215" t="s">
        <v>468</v>
      </c>
      <c r="J70" s="206" t="s">
        <v>398</v>
      </c>
    </row>
    <row r="71" spans="1:10" ht="35.1" customHeight="1" x14ac:dyDescent="0.2">
      <c r="A71" s="258"/>
      <c r="B71" s="185">
        <v>10</v>
      </c>
      <c r="C71" s="255" t="s">
        <v>399</v>
      </c>
      <c r="D71" s="275"/>
      <c r="E71" s="275"/>
      <c r="F71" s="275"/>
      <c r="G71" s="275"/>
      <c r="H71" s="275"/>
      <c r="I71" s="270"/>
      <c r="J71" s="280"/>
    </row>
    <row r="72" spans="1:10" ht="35.1" customHeight="1" x14ac:dyDescent="0.2">
      <c r="A72" s="258"/>
      <c r="B72" s="191"/>
      <c r="C72" s="216" t="s">
        <v>249</v>
      </c>
      <c r="D72" s="302" t="s">
        <v>400</v>
      </c>
      <c r="E72" s="303"/>
      <c r="F72" s="304"/>
      <c r="G72" s="217" t="s">
        <v>401</v>
      </c>
      <c r="H72" s="218"/>
      <c r="I72" s="272"/>
      <c r="J72" s="271"/>
    </row>
    <row r="73" spans="1:10" ht="45.75" customHeight="1" x14ac:dyDescent="0.2">
      <c r="A73" s="258"/>
      <c r="B73" s="191"/>
      <c r="C73" s="190" t="s">
        <v>250</v>
      </c>
      <c r="D73" s="263" t="s">
        <v>402</v>
      </c>
      <c r="E73" s="293"/>
      <c r="F73" s="294"/>
      <c r="G73" s="183" t="s">
        <v>403</v>
      </c>
      <c r="H73" s="201"/>
      <c r="I73" s="272"/>
      <c r="J73" s="271"/>
    </row>
    <row r="74" spans="1:10" ht="35.1" customHeight="1" x14ac:dyDescent="0.2">
      <c r="A74" s="258"/>
      <c r="B74" s="191"/>
      <c r="C74" s="189" t="s">
        <v>251</v>
      </c>
      <c r="D74" s="260" t="s">
        <v>404</v>
      </c>
      <c r="E74" s="305"/>
      <c r="F74" s="306"/>
      <c r="G74" s="197" t="s">
        <v>405</v>
      </c>
      <c r="H74" s="219"/>
      <c r="I74" s="272"/>
      <c r="J74" s="271"/>
    </row>
    <row r="75" spans="1:10" ht="49.5" customHeight="1" x14ac:dyDescent="0.2">
      <c r="A75" s="258"/>
      <c r="B75" s="191"/>
      <c r="C75" s="190" t="s">
        <v>252</v>
      </c>
      <c r="D75" s="263" t="s">
        <v>406</v>
      </c>
      <c r="E75" s="293"/>
      <c r="F75" s="294"/>
      <c r="G75" s="183" t="s">
        <v>407</v>
      </c>
      <c r="H75" s="201"/>
      <c r="I75" s="272"/>
      <c r="J75" s="271"/>
    </row>
    <row r="76" spans="1:10" ht="63.75" customHeight="1" x14ac:dyDescent="0.2">
      <c r="A76" s="258"/>
      <c r="B76" s="191"/>
      <c r="C76" s="190" t="s">
        <v>272</v>
      </c>
      <c r="D76" s="263" t="s">
        <v>408</v>
      </c>
      <c r="E76" s="293"/>
      <c r="F76" s="294"/>
      <c r="G76" s="183" t="s">
        <v>409</v>
      </c>
      <c r="H76" s="201"/>
      <c r="I76" s="272"/>
      <c r="J76" s="271"/>
    </row>
    <row r="77" spans="1:10" ht="35.1" customHeight="1" x14ac:dyDescent="0.2">
      <c r="A77" s="258"/>
      <c r="B77" s="191"/>
      <c r="C77" s="190" t="s">
        <v>286</v>
      </c>
      <c r="D77" s="263" t="s">
        <v>410</v>
      </c>
      <c r="E77" s="293"/>
      <c r="F77" s="294"/>
      <c r="G77" s="183" t="s">
        <v>411</v>
      </c>
      <c r="H77" s="201"/>
      <c r="I77" s="272"/>
      <c r="J77" s="271"/>
    </row>
    <row r="78" spans="1:10" ht="35.1" customHeight="1" x14ac:dyDescent="0.25">
      <c r="A78" s="258"/>
      <c r="B78" s="191"/>
      <c r="C78" s="190" t="s">
        <v>302</v>
      </c>
      <c r="D78" s="263" t="s">
        <v>412</v>
      </c>
      <c r="E78" s="293"/>
      <c r="F78" s="294"/>
      <c r="G78" s="220" t="s">
        <v>413</v>
      </c>
      <c r="H78" s="201"/>
      <c r="I78" s="221"/>
      <c r="J78" s="222"/>
    </row>
    <row r="79" spans="1:10" ht="35.1" customHeight="1" x14ac:dyDescent="0.2">
      <c r="A79" s="258"/>
      <c r="B79" s="204"/>
      <c r="C79" s="194" t="s">
        <v>305</v>
      </c>
      <c r="D79" s="277" t="s">
        <v>414</v>
      </c>
      <c r="E79" s="307"/>
      <c r="F79" s="307"/>
      <c r="G79" s="307"/>
      <c r="H79" s="308"/>
      <c r="I79" s="223" t="s">
        <v>415</v>
      </c>
      <c r="J79" s="213" t="s">
        <v>416</v>
      </c>
    </row>
    <row r="80" spans="1:10" ht="35.1" customHeight="1" x14ac:dyDescent="0.2">
      <c r="A80" s="258"/>
      <c r="B80" s="185">
        <v>11</v>
      </c>
      <c r="C80" s="255" t="s">
        <v>417</v>
      </c>
      <c r="D80" s="275"/>
      <c r="E80" s="275"/>
      <c r="F80" s="275"/>
      <c r="G80" s="275"/>
      <c r="H80" s="275"/>
      <c r="I80" s="309"/>
      <c r="J80" s="310"/>
    </row>
    <row r="81" spans="1:10" ht="35.1" customHeight="1" x14ac:dyDescent="0.2">
      <c r="A81" s="258"/>
      <c r="B81" s="191"/>
      <c r="C81" s="224" t="s">
        <v>249</v>
      </c>
      <c r="D81" s="281" t="s">
        <v>400</v>
      </c>
      <c r="E81" s="292"/>
      <c r="F81" s="291"/>
      <c r="G81" s="214" t="s">
        <v>418</v>
      </c>
      <c r="H81" s="219"/>
      <c r="I81" s="311"/>
      <c r="J81" s="312"/>
    </row>
    <row r="82" spans="1:10" ht="43.5" customHeight="1" x14ac:dyDescent="0.2">
      <c r="A82" s="258"/>
      <c r="B82" s="191"/>
      <c r="C82" s="225" t="s">
        <v>250</v>
      </c>
      <c r="D82" s="263" t="s">
        <v>402</v>
      </c>
      <c r="E82" s="275"/>
      <c r="F82" s="276"/>
      <c r="G82" s="179" t="s">
        <v>419</v>
      </c>
      <c r="H82" s="201"/>
      <c r="I82" s="311"/>
      <c r="J82" s="312"/>
    </row>
    <row r="83" spans="1:10" ht="35.1" customHeight="1" x14ac:dyDescent="0.2">
      <c r="A83" s="258"/>
      <c r="B83" s="191"/>
      <c r="C83" s="225" t="s">
        <v>251</v>
      </c>
      <c r="D83" s="281" t="s">
        <v>404</v>
      </c>
      <c r="E83" s="292"/>
      <c r="F83" s="291"/>
      <c r="G83" s="179" t="s">
        <v>420</v>
      </c>
      <c r="H83" s="201"/>
      <c r="I83" s="311"/>
      <c r="J83" s="312"/>
    </row>
    <row r="84" spans="1:10" ht="50.25" customHeight="1" x14ac:dyDescent="0.2">
      <c r="A84" s="258"/>
      <c r="B84" s="191"/>
      <c r="C84" s="225" t="s">
        <v>252</v>
      </c>
      <c r="D84" s="263" t="s">
        <v>406</v>
      </c>
      <c r="E84" s="275"/>
      <c r="F84" s="276"/>
      <c r="G84" s="179" t="s">
        <v>421</v>
      </c>
      <c r="H84" s="201"/>
      <c r="I84" s="311"/>
      <c r="J84" s="312"/>
    </row>
    <row r="85" spans="1:10" ht="55.5" customHeight="1" x14ac:dyDescent="0.2">
      <c r="A85" s="258"/>
      <c r="B85" s="191"/>
      <c r="C85" s="225" t="s">
        <v>272</v>
      </c>
      <c r="D85" s="263" t="s">
        <v>408</v>
      </c>
      <c r="E85" s="275"/>
      <c r="F85" s="276"/>
      <c r="G85" s="179" t="s">
        <v>422</v>
      </c>
      <c r="H85" s="201"/>
      <c r="I85" s="311"/>
      <c r="J85" s="312"/>
    </row>
    <row r="86" spans="1:10" ht="35.1" customHeight="1" x14ac:dyDescent="0.2">
      <c r="A86" s="258"/>
      <c r="B86" s="191"/>
      <c r="C86" s="225" t="s">
        <v>286</v>
      </c>
      <c r="D86" s="263" t="s">
        <v>410</v>
      </c>
      <c r="E86" s="275"/>
      <c r="F86" s="276"/>
      <c r="G86" s="179" t="s">
        <v>423</v>
      </c>
      <c r="H86" s="201"/>
      <c r="I86" s="311"/>
      <c r="J86" s="312"/>
    </row>
    <row r="87" spans="1:10" ht="35.1" customHeight="1" x14ac:dyDescent="0.25">
      <c r="A87" s="258"/>
      <c r="B87" s="191"/>
      <c r="C87" s="225" t="s">
        <v>302</v>
      </c>
      <c r="D87" s="263" t="s">
        <v>412</v>
      </c>
      <c r="E87" s="293"/>
      <c r="F87" s="294"/>
      <c r="G87" s="226" t="s">
        <v>424</v>
      </c>
      <c r="H87" s="201"/>
      <c r="I87" s="221"/>
      <c r="J87" s="222"/>
    </row>
    <row r="88" spans="1:10" ht="35.1" customHeight="1" x14ac:dyDescent="0.2">
      <c r="A88" s="258"/>
      <c r="B88" s="204"/>
      <c r="C88" s="227" t="s">
        <v>305</v>
      </c>
      <c r="D88" s="277" t="s">
        <v>425</v>
      </c>
      <c r="E88" s="307"/>
      <c r="F88" s="307"/>
      <c r="G88" s="307"/>
      <c r="H88" s="308"/>
      <c r="I88" s="205" t="s">
        <v>426</v>
      </c>
      <c r="J88" s="206" t="s">
        <v>427</v>
      </c>
    </row>
    <row r="89" spans="1:10" ht="35.1" customHeight="1" x14ac:dyDescent="0.2">
      <c r="A89" s="258"/>
      <c r="B89" s="185">
        <v>12</v>
      </c>
      <c r="C89" s="255" t="s">
        <v>428</v>
      </c>
      <c r="D89" s="268"/>
      <c r="E89" s="268"/>
      <c r="F89" s="268"/>
      <c r="G89" s="268"/>
      <c r="H89" s="269"/>
      <c r="I89" s="270"/>
      <c r="J89" s="280"/>
    </row>
    <row r="90" spans="1:10" ht="35.1" customHeight="1" x14ac:dyDescent="0.2">
      <c r="A90" s="258"/>
      <c r="B90" s="191"/>
      <c r="C90" s="189" t="s">
        <v>249</v>
      </c>
      <c r="D90" s="263" t="s">
        <v>429</v>
      </c>
      <c r="E90" s="268"/>
      <c r="F90" s="269"/>
      <c r="G90" s="178" t="s">
        <v>430</v>
      </c>
      <c r="H90" s="198"/>
      <c r="I90" s="272"/>
      <c r="J90" s="271"/>
    </row>
    <row r="91" spans="1:10" ht="35.1" customHeight="1" x14ac:dyDescent="0.2">
      <c r="A91" s="258"/>
      <c r="B91" s="191"/>
      <c r="C91" s="190" t="s">
        <v>250</v>
      </c>
      <c r="D91" s="263" t="s">
        <v>243</v>
      </c>
      <c r="E91" s="268"/>
      <c r="F91" s="269"/>
      <c r="G91" s="181" t="s">
        <v>431</v>
      </c>
      <c r="H91" s="192"/>
      <c r="I91" s="272"/>
      <c r="J91" s="271"/>
    </row>
    <row r="92" spans="1:10" ht="35.1" customHeight="1" x14ac:dyDescent="0.2">
      <c r="A92" s="258"/>
      <c r="B92" s="191"/>
      <c r="C92" s="190" t="s">
        <v>251</v>
      </c>
      <c r="D92" s="263" t="s">
        <v>432</v>
      </c>
      <c r="E92" s="268"/>
      <c r="F92" s="269"/>
      <c r="G92" s="181" t="s">
        <v>433</v>
      </c>
      <c r="H92" s="192"/>
      <c r="I92" s="272"/>
      <c r="J92" s="271"/>
    </row>
    <row r="93" spans="1:10" ht="35.1" customHeight="1" x14ac:dyDescent="0.2">
      <c r="A93" s="258"/>
      <c r="B93" s="191"/>
      <c r="C93" s="190" t="s">
        <v>252</v>
      </c>
      <c r="D93" s="263" t="s">
        <v>244</v>
      </c>
      <c r="E93" s="255"/>
      <c r="F93" s="256"/>
      <c r="G93" s="181" t="s">
        <v>434</v>
      </c>
      <c r="H93" s="192"/>
      <c r="I93" s="272"/>
      <c r="J93" s="271"/>
    </row>
    <row r="94" spans="1:10" ht="35.1" customHeight="1" x14ac:dyDescent="0.2">
      <c r="A94" s="258"/>
      <c r="B94" s="191"/>
      <c r="C94" s="190" t="s">
        <v>272</v>
      </c>
      <c r="D94" s="263" t="s">
        <v>245</v>
      </c>
      <c r="E94" s="255"/>
      <c r="F94" s="256"/>
      <c r="G94" s="181" t="s">
        <v>435</v>
      </c>
      <c r="H94" s="192"/>
      <c r="I94" s="272"/>
      <c r="J94" s="271"/>
    </row>
    <row r="95" spans="1:10" ht="35.1" customHeight="1" x14ac:dyDescent="0.2">
      <c r="A95" s="258"/>
      <c r="B95" s="191"/>
      <c r="C95" s="190" t="s">
        <v>286</v>
      </c>
      <c r="D95" s="263" t="s">
        <v>246</v>
      </c>
      <c r="E95" s="255"/>
      <c r="F95" s="256"/>
      <c r="G95" s="181" t="s">
        <v>436</v>
      </c>
      <c r="H95" s="192"/>
      <c r="I95" s="272"/>
      <c r="J95" s="271"/>
    </row>
    <row r="96" spans="1:10" ht="35.1" customHeight="1" x14ac:dyDescent="0.2">
      <c r="A96" s="258"/>
      <c r="B96" s="191"/>
      <c r="C96" s="190" t="s">
        <v>302</v>
      </c>
      <c r="D96" s="263" t="s">
        <v>247</v>
      </c>
      <c r="E96" s="255"/>
      <c r="F96" s="256"/>
      <c r="G96" s="181" t="s">
        <v>437</v>
      </c>
      <c r="H96" s="192"/>
      <c r="I96" s="272"/>
      <c r="J96" s="271"/>
    </row>
    <row r="97" spans="1:11" ht="35.1" customHeight="1" x14ac:dyDescent="0.2">
      <c r="A97" s="258"/>
      <c r="B97" s="191"/>
      <c r="C97" s="190" t="s">
        <v>305</v>
      </c>
      <c r="D97" s="263" t="s">
        <v>438</v>
      </c>
      <c r="E97" s="268"/>
      <c r="F97" s="269"/>
      <c r="G97" s="181" t="s">
        <v>439</v>
      </c>
      <c r="H97" s="192"/>
      <c r="I97" s="273"/>
      <c r="J97" s="274"/>
    </row>
    <row r="98" spans="1:11" ht="35.1" customHeight="1" x14ac:dyDescent="0.25">
      <c r="A98" s="258"/>
      <c r="B98" s="204"/>
      <c r="C98" s="194" t="s">
        <v>241</v>
      </c>
      <c r="D98" s="313" t="s">
        <v>440</v>
      </c>
      <c r="E98" s="314"/>
      <c r="F98" s="314"/>
      <c r="G98" s="228"/>
      <c r="H98" s="229"/>
      <c r="I98" s="210" t="s">
        <v>441</v>
      </c>
      <c r="J98" s="230"/>
    </row>
    <row r="99" spans="1:11" ht="35.1" customHeight="1" x14ac:dyDescent="0.2">
      <c r="A99" s="258"/>
      <c r="B99" s="178">
        <v>13</v>
      </c>
      <c r="C99" s="313" t="s">
        <v>442</v>
      </c>
      <c r="D99" s="315"/>
      <c r="E99" s="315"/>
      <c r="F99" s="315"/>
      <c r="G99" s="315"/>
      <c r="H99" s="316"/>
      <c r="I99" s="183">
        <v>13</v>
      </c>
      <c r="J99" s="230"/>
    </row>
    <row r="100" spans="1:11" ht="35.1" customHeight="1" x14ac:dyDescent="0.2">
      <c r="A100" s="258"/>
      <c r="B100" s="231"/>
      <c r="C100" s="317" t="s">
        <v>249</v>
      </c>
      <c r="D100" s="318"/>
      <c r="E100" s="263" t="s">
        <v>443</v>
      </c>
      <c r="F100" s="255"/>
      <c r="G100" s="255"/>
      <c r="H100" s="256"/>
      <c r="I100" s="183" t="s">
        <v>444</v>
      </c>
      <c r="J100" s="192"/>
    </row>
    <row r="101" spans="1:11" ht="35.1" customHeight="1" x14ac:dyDescent="0.2">
      <c r="A101" s="258"/>
      <c r="B101" s="231"/>
      <c r="C101" s="317" t="s">
        <v>250</v>
      </c>
      <c r="D101" s="318"/>
      <c r="E101" s="263" t="s">
        <v>445</v>
      </c>
      <c r="F101" s="255"/>
      <c r="G101" s="255"/>
      <c r="H101" s="256"/>
      <c r="I101" s="183" t="s">
        <v>446</v>
      </c>
      <c r="J101" s="192"/>
    </row>
    <row r="102" spans="1:11" ht="35.1" customHeight="1" x14ac:dyDescent="0.2">
      <c r="A102" s="258"/>
      <c r="B102" s="181">
        <v>14</v>
      </c>
      <c r="C102" s="260" t="s">
        <v>447</v>
      </c>
      <c r="D102" s="325"/>
      <c r="E102" s="295"/>
      <c r="F102" s="295"/>
      <c r="G102" s="295"/>
      <c r="H102" s="296"/>
      <c r="I102" s="183">
        <v>14</v>
      </c>
      <c r="J102" s="192"/>
    </row>
    <row r="103" spans="1:11" ht="36.75" customHeight="1" x14ac:dyDescent="0.2">
      <c r="A103" s="258"/>
      <c r="B103" s="181">
        <v>15</v>
      </c>
      <c r="C103" s="263" t="s">
        <v>448</v>
      </c>
      <c r="D103" s="293"/>
      <c r="E103" s="293"/>
      <c r="F103" s="293"/>
      <c r="G103" s="293"/>
      <c r="H103" s="294"/>
      <c r="I103" s="183">
        <v>15</v>
      </c>
      <c r="J103" s="192"/>
    </row>
    <row r="104" spans="1:11" ht="36.75" customHeight="1" x14ac:dyDescent="0.2">
      <c r="A104" s="258"/>
      <c r="B104" s="181">
        <v>16</v>
      </c>
      <c r="C104" s="263" t="s">
        <v>449</v>
      </c>
      <c r="D104" s="293"/>
      <c r="E104" s="293"/>
      <c r="F104" s="293"/>
      <c r="G104" s="293"/>
      <c r="H104" s="294"/>
      <c r="I104" s="183">
        <v>16</v>
      </c>
      <c r="J104" s="192"/>
    </row>
    <row r="105" spans="1:11" ht="35.1" customHeight="1" x14ac:dyDescent="0.2">
      <c r="A105" s="259"/>
      <c r="B105" s="181">
        <v>17</v>
      </c>
      <c r="C105" s="263" t="s">
        <v>463</v>
      </c>
      <c r="D105" s="255"/>
      <c r="E105" s="255"/>
      <c r="F105" s="255"/>
      <c r="G105" s="255"/>
      <c r="H105" s="256"/>
      <c r="I105" s="183">
        <v>17</v>
      </c>
      <c r="J105" s="192"/>
    </row>
    <row r="106" spans="1:11" ht="35.1" customHeight="1" x14ac:dyDescent="0.2">
      <c r="A106" s="232"/>
      <c r="B106" s="233"/>
      <c r="C106" s="234"/>
      <c r="D106" s="235"/>
      <c r="E106" s="235"/>
      <c r="F106" s="235"/>
      <c r="G106" s="235"/>
      <c r="H106" s="248"/>
      <c r="I106" s="236"/>
      <c r="J106" s="237"/>
      <c r="K106" s="244"/>
    </row>
    <row r="107" spans="1:11" ht="35.1" customHeight="1" thickBot="1" x14ac:dyDescent="0.25">
      <c r="A107" s="232"/>
      <c r="B107" s="233"/>
      <c r="C107" s="234"/>
      <c r="D107" s="235"/>
      <c r="E107" s="235"/>
      <c r="F107" s="235"/>
      <c r="G107" s="235"/>
      <c r="H107" s="235"/>
      <c r="I107" s="236"/>
      <c r="J107" s="237"/>
    </row>
    <row r="108" spans="1:11" ht="35.1" customHeight="1" thickBot="1" x14ac:dyDescent="0.25">
      <c r="B108" s="326" t="s">
        <v>450</v>
      </c>
      <c r="C108" s="327"/>
      <c r="D108" s="327"/>
      <c r="E108" s="327"/>
      <c r="F108" s="327"/>
      <c r="G108" s="328"/>
    </row>
    <row r="109" spans="1:11" ht="35.1" customHeight="1" x14ac:dyDescent="0.2">
      <c r="B109" s="238">
        <v>14</v>
      </c>
      <c r="C109" s="321" t="s">
        <v>464</v>
      </c>
      <c r="D109" s="322"/>
      <c r="E109" s="322"/>
      <c r="F109" s="322"/>
      <c r="G109" s="239" t="s">
        <v>451</v>
      </c>
    </row>
    <row r="110" spans="1:11" ht="35.1" customHeight="1" x14ac:dyDescent="0.2">
      <c r="B110" s="240">
        <v>15</v>
      </c>
      <c r="C110" s="323" t="s">
        <v>452</v>
      </c>
      <c r="D110" s="324"/>
      <c r="E110" s="324"/>
      <c r="F110" s="324"/>
      <c r="G110" s="239" t="s">
        <v>453</v>
      </c>
    </row>
    <row r="111" spans="1:11" ht="35.1" customHeight="1" x14ac:dyDescent="0.2">
      <c r="B111" s="240">
        <v>16</v>
      </c>
      <c r="C111" s="323" t="s">
        <v>454</v>
      </c>
      <c r="D111" s="324"/>
      <c r="E111" s="324"/>
      <c r="F111" s="324"/>
      <c r="G111" s="239" t="s">
        <v>455</v>
      </c>
    </row>
    <row r="112" spans="1:11" ht="35.1" customHeight="1" x14ac:dyDescent="0.2">
      <c r="B112" s="240">
        <v>17</v>
      </c>
      <c r="C112" s="323" t="s">
        <v>465</v>
      </c>
      <c r="D112" s="324"/>
      <c r="E112" s="324"/>
      <c r="F112" s="324"/>
      <c r="G112" s="239" t="s">
        <v>456</v>
      </c>
    </row>
    <row r="113" spans="2:7" ht="35.1" customHeight="1" x14ac:dyDescent="0.2">
      <c r="B113" s="240">
        <v>18</v>
      </c>
      <c r="C113" s="323" t="s">
        <v>457</v>
      </c>
      <c r="D113" s="324"/>
      <c r="E113" s="324"/>
      <c r="F113" s="324"/>
      <c r="G113" s="239" t="s">
        <v>458</v>
      </c>
    </row>
    <row r="114" spans="2:7" ht="35.1" customHeight="1" x14ac:dyDescent="0.2">
      <c r="B114" s="240">
        <v>30</v>
      </c>
      <c r="C114" s="323" t="s">
        <v>459</v>
      </c>
      <c r="D114" s="324"/>
      <c r="E114" s="324"/>
      <c r="F114" s="324"/>
      <c r="G114" s="241" t="s">
        <v>460</v>
      </c>
    </row>
    <row r="115" spans="2:7" ht="35.1" customHeight="1" thickBot="1" x14ac:dyDescent="0.25">
      <c r="B115" s="242">
        <v>31</v>
      </c>
      <c r="C115" s="319" t="s">
        <v>461</v>
      </c>
      <c r="D115" s="320"/>
      <c r="E115" s="320"/>
      <c r="F115" s="320"/>
      <c r="G115" s="243" t="s">
        <v>462</v>
      </c>
    </row>
  </sheetData>
  <mergeCells count="128">
    <mergeCell ref="D98:F98"/>
    <mergeCell ref="C99:H99"/>
    <mergeCell ref="C100:D100"/>
    <mergeCell ref="E100:H100"/>
    <mergeCell ref="D87:F87"/>
    <mergeCell ref="D88:H88"/>
    <mergeCell ref="C89:H89"/>
    <mergeCell ref="C115:F115"/>
    <mergeCell ref="C109:F109"/>
    <mergeCell ref="C110:F110"/>
    <mergeCell ref="C111:F111"/>
    <mergeCell ref="C112:F112"/>
    <mergeCell ref="C113:F113"/>
    <mergeCell ref="C114:F114"/>
    <mergeCell ref="C101:D101"/>
    <mergeCell ref="E101:H101"/>
    <mergeCell ref="C102:H102"/>
    <mergeCell ref="C103:H103"/>
    <mergeCell ref="C105:H105"/>
    <mergeCell ref="B108:G108"/>
    <mergeCell ref="C104:H104"/>
    <mergeCell ref="I89:J97"/>
    <mergeCell ref="D90:F90"/>
    <mergeCell ref="D91:F91"/>
    <mergeCell ref="D92:F92"/>
    <mergeCell ref="D93:F93"/>
    <mergeCell ref="D94:F94"/>
    <mergeCell ref="D95:F95"/>
    <mergeCell ref="D78:F78"/>
    <mergeCell ref="D79:H79"/>
    <mergeCell ref="C80:H80"/>
    <mergeCell ref="I80:J86"/>
    <mergeCell ref="D81:F81"/>
    <mergeCell ref="D82:F82"/>
    <mergeCell ref="D83:F83"/>
    <mergeCell ref="D84:F84"/>
    <mergeCell ref="D85:F85"/>
    <mergeCell ref="D86:F86"/>
    <mergeCell ref="D96:F96"/>
    <mergeCell ref="D97:F97"/>
    <mergeCell ref="D70:H70"/>
    <mergeCell ref="C71:H71"/>
    <mergeCell ref="I71:J73"/>
    <mergeCell ref="D72:F72"/>
    <mergeCell ref="D73:F73"/>
    <mergeCell ref="D74:F74"/>
    <mergeCell ref="I74:J77"/>
    <mergeCell ref="D75:F75"/>
    <mergeCell ref="D76:F76"/>
    <mergeCell ref="D77:F77"/>
    <mergeCell ref="D50:H50"/>
    <mergeCell ref="D51:H51"/>
    <mergeCell ref="I51:J60"/>
    <mergeCell ref="E52:F52"/>
    <mergeCell ref="E53:F53"/>
    <mergeCell ref="E54:F54"/>
    <mergeCell ref="E55:F55"/>
    <mergeCell ref="D62:H62"/>
    <mergeCell ref="C63:H63"/>
    <mergeCell ref="I63:J69"/>
    <mergeCell ref="D64:F64"/>
    <mergeCell ref="D65:F65"/>
    <mergeCell ref="D66:F66"/>
    <mergeCell ref="D67:F67"/>
    <mergeCell ref="D69:F69"/>
    <mergeCell ref="E56:F56"/>
    <mergeCell ref="E57:F57"/>
    <mergeCell ref="E58:F58"/>
    <mergeCell ref="E59:F59"/>
    <mergeCell ref="E60:F60"/>
    <mergeCell ref="E61:H61"/>
    <mergeCell ref="D68:F68"/>
    <mergeCell ref="I38:J38"/>
    <mergeCell ref="D39:H39"/>
    <mergeCell ref="C40:H40"/>
    <mergeCell ref="I40:J49"/>
    <mergeCell ref="D41:F41"/>
    <mergeCell ref="D42:F42"/>
    <mergeCell ref="D43:F43"/>
    <mergeCell ref="D44:F44"/>
    <mergeCell ref="D45:F45"/>
    <mergeCell ref="D46:F46"/>
    <mergeCell ref="D47:F47"/>
    <mergeCell ref="D48:F48"/>
    <mergeCell ref="D49:F49"/>
    <mergeCell ref="D35:F35"/>
    <mergeCell ref="D36:F36"/>
    <mergeCell ref="D38:F38"/>
    <mergeCell ref="D26:F26"/>
    <mergeCell ref="D27:F27"/>
    <mergeCell ref="D28:F28"/>
    <mergeCell ref="D29:F29"/>
    <mergeCell ref="D30:F30"/>
    <mergeCell ref="D31:F31"/>
    <mergeCell ref="D37:F37"/>
    <mergeCell ref="D20:F20"/>
    <mergeCell ref="D21:F21"/>
    <mergeCell ref="D22:F22"/>
    <mergeCell ref="D23:F23"/>
    <mergeCell ref="D24:F24"/>
    <mergeCell ref="D25:F25"/>
    <mergeCell ref="D32:F32"/>
    <mergeCell ref="D33:F33"/>
    <mergeCell ref="D34:F34"/>
    <mergeCell ref="A1:C1"/>
    <mergeCell ref="D1:J1"/>
    <mergeCell ref="A2:A105"/>
    <mergeCell ref="C2:H2"/>
    <mergeCell ref="C3:H3"/>
    <mergeCell ref="C4:H4"/>
    <mergeCell ref="C5:H5"/>
    <mergeCell ref="C6:H6"/>
    <mergeCell ref="D7:H7"/>
    <mergeCell ref="D8:H8"/>
    <mergeCell ref="D9:H9"/>
    <mergeCell ref="B10:B11"/>
    <mergeCell ref="D10:H10"/>
    <mergeCell ref="D11:H11"/>
    <mergeCell ref="C12:G12"/>
    <mergeCell ref="I12:J17"/>
    <mergeCell ref="D13:F13"/>
    <mergeCell ref="D14:F14"/>
    <mergeCell ref="D15:F15"/>
    <mergeCell ref="D16:F16"/>
    <mergeCell ref="D17:F17"/>
    <mergeCell ref="D18:H18"/>
    <mergeCell ref="C19:H19"/>
    <mergeCell ref="I19:J35"/>
  </mergeCells>
  <dataValidations count="10">
    <dataValidation type="list" allowBlank="1" showInputMessage="1" showErrorMessage="1" sqref="J9 J3">
      <formula1>PortugueseCode</formula1>
    </dataValidation>
    <dataValidation type="list" allowBlank="1" showInputMessage="1" showErrorMessage="1" sqref="J7:J8">
      <formula1>Raw_Material</formula1>
    </dataValidation>
    <dataValidation type="whole" allowBlank="1" showErrorMessage="1" error="Non neative,  No decimal, upto 99,999,999,999,999 " sqref="H77:H78 H87">
      <formula1>0</formula1>
      <formula2>99999999999999</formula2>
    </dataValidation>
    <dataValidation type="whole" allowBlank="1" showErrorMessage="1" error="  Non negative, no decimal, upto 99,999,999,999,999" sqref="H52:H60 H90:H97 H13:H17 H81:H86 J18 H72:H76 H20:H38 H41:H49 J98:J102 H64:H69">
      <formula1>0</formula1>
      <formula2>99999999999999</formula2>
    </dataValidation>
    <dataValidation type="whole" allowBlank="1" showErrorMessage="1" error="  Non negative, no decimal, upto 99,999,999,999,999" sqref="J4:J5">
      <formula1>-99999999999999</formula1>
      <formula2>99999999999999</formula2>
    </dataValidation>
    <dataValidation type="list" allowBlank="1" showInputMessage="1" showErrorMessage="1" sqref="J2">
      <formula1>Method_of_Acct</formula1>
    </dataValidation>
    <dataValidation type="whole" allowBlank="1" showErrorMessage="1" error="Numeric, Non negative, no decimal, upto 99,999,999,999,999" sqref="J11">
      <formula1>0</formula1>
      <formula2>99999999999999</formula2>
    </dataValidation>
    <dataValidation type="whole" allowBlank="1" showErrorMessage="1" error="Numeric,Non negative, No decimal, upto 99,999,999,999,999" sqref="J10">
      <formula1>0</formula1>
      <formula2>99999999999999</formula2>
    </dataValidation>
    <dataValidation type="whole" allowBlank="1" showErrorMessage="1" error="no decimal,Non negative upto 99,999,999,999,999" sqref="J104:J107">
      <formula1>0</formula1>
      <formula2>99999999999999</formula2>
    </dataValidation>
    <dataValidation type="whole" allowBlank="1" showErrorMessage="1" error=" no decimal, upto 99,999,999,999,999" sqref="J103">
      <formula1>-99999999999999</formula1>
      <formula2>99999999999999</formula2>
    </dataValidation>
  </dataValidations>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5"/>
  <sheetViews>
    <sheetView topLeftCell="A4" zoomScale="120" zoomScaleNormal="120" workbookViewId="0">
      <selection activeCell="F111" sqref="F111"/>
    </sheetView>
  </sheetViews>
  <sheetFormatPr defaultRowHeight="21.95" customHeight="1" x14ac:dyDescent="0.25"/>
  <cols>
    <col min="1" max="2" width="7.7109375" style="6" customWidth="1"/>
    <col min="3" max="3" width="41.140625" style="6" customWidth="1"/>
    <col min="4" max="4" width="20.7109375" style="6" customWidth="1"/>
    <col min="5" max="5" width="40.7109375" style="6" customWidth="1"/>
    <col min="6" max="6" width="20.7109375" style="6" customWidth="1"/>
    <col min="7" max="7" width="24.5703125" style="6" customWidth="1"/>
    <col min="8" max="16384" width="9.140625" style="6"/>
  </cols>
  <sheetData>
    <row r="1" spans="1:6" ht="21.95" customHeight="1" x14ac:dyDescent="0.25">
      <c r="A1" s="3" t="s">
        <v>142</v>
      </c>
      <c r="B1" s="3"/>
      <c r="D1" s="3"/>
    </row>
    <row r="2" spans="1:6" ht="21.95" customHeight="1" x14ac:dyDescent="0.25">
      <c r="C2" s="49" t="s">
        <v>75</v>
      </c>
      <c r="D2" s="346" t="s">
        <v>108</v>
      </c>
      <c r="E2" s="346"/>
      <c r="F2" s="346"/>
    </row>
    <row r="3" spans="1:6" ht="21.75" customHeight="1" x14ac:dyDescent="0.25">
      <c r="C3" s="49" t="s">
        <v>76</v>
      </c>
      <c r="D3" s="332" t="s">
        <v>82</v>
      </c>
      <c r="E3" s="350"/>
      <c r="F3" s="333"/>
    </row>
    <row r="4" spans="1:6" ht="21.95" customHeight="1" x14ac:dyDescent="0.25">
      <c r="C4" s="49" t="s">
        <v>77</v>
      </c>
      <c r="D4" s="351" t="s">
        <v>0</v>
      </c>
      <c r="E4" s="351"/>
      <c r="F4" s="351"/>
    </row>
    <row r="5" spans="1:6" ht="21.95" customHeight="1" x14ac:dyDescent="0.25">
      <c r="C5" s="49" t="s">
        <v>78</v>
      </c>
      <c r="D5" s="347" t="s">
        <v>1</v>
      </c>
      <c r="E5" s="348"/>
      <c r="F5" s="349"/>
    </row>
    <row r="6" spans="1:6" ht="21.95" customHeight="1" x14ac:dyDescent="0.25">
      <c r="C6" s="49" t="s">
        <v>79</v>
      </c>
      <c r="D6" s="343" t="s">
        <v>109</v>
      </c>
      <c r="E6" s="343"/>
      <c r="F6" s="343"/>
    </row>
    <row r="7" spans="1:6" ht="21.95" customHeight="1" x14ac:dyDescent="0.25">
      <c r="C7" s="49" t="s">
        <v>80</v>
      </c>
      <c r="D7" s="344" t="s">
        <v>110</v>
      </c>
      <c r="E7" s="344"/>
      <c r="F7" s="344"/>
    </row>
    <row r="8" spans="1:6" ht="21.95" customHeight="1" x14ac:dyDescent="0.25">
      <c r="C8" s="49" t="s">
        <v>81</v>
      </c>
      <c r="D8" s="345" t="s">
        <v>111</v>
      </c>
      <c r="E8" s="345"/>
      <c r="F8" s="345"/>
    </row>
    <row r="9" spans="1:6" ht="21.95" customHeight="1" x14ac:dyDescent="0.25">
      <c r="C9" s="346" t="s">
        <v>138</v>
      </c>
      <c r="D9" s="346"/>
      <c r="E9" s="346"/>
      <c r="F9" s="346"/>
    </row>
    <row r="10" spans="1:6" ht="21.95" customHeight="1" x14ac:dyDescent="0.25">
      <c r="C10" s="346" t="s">
        <v>145</v>
      </c>
      <c r="D10" s="346"/>
      <c r="E10" s="346"/>
      <c r="F10" s="346"/>
    </row>
    <row r="11" spans="1:6" ht="21.95" customHeight="1" x14ac:dyDescent="0.25">
      <c r="C11" s="24" t="s">
        <v>146</v>
      </c>
      <c r="D11" s="1"/>
    </row>
    <row r="12" spans="1:6" ht="21.95" customHeight="1" x14ac:dyDescent="0.25">
      <c r="A12" s="3" t="s">
        <v>83</v>
      </c>
      <c r="C12" s="43"/>
      <c r="D12" s="51"/>
      <c r="E12" s="52"/>
    </row>
    <row r="13" spans="1:6" ht="21.95" customHeight="1" x14ac:dyDescent="0.25">
      <c r="C13" s="49" t="s">
        <v>84</v>
      </c>
      <c r="D13" s="53" t="s">
        <v>112</v>
      </c>
      <c r="E13" s="56" t="s">
        <v>114</v>
      </c>
    </row>
    <row r="14" spans="1:6" ht="21.95" customHeight="1" x14ac:dyDescent="0.25">
      <c r="C14" s="49" t="s">
        <v>85</v>
      </c>
      <c r="D14" s="54">
        <v>18304</v>
      </c>
      <c r="E14" s="56">
        <v>18304</v>
      </c>
    </row>
    <row r="15" spans="1:6" ht="21.95" customHeight="1" x14ac:dyDescent="0.25">
      <c r="C15" s="49" t="s">
        <v>86</v>
      </c>
      <c r="D15" s="55">
        <v>0.5</v>
      </c>
      <c r="E15" s="57">
        <v>0.5</v>
      </c>
    </row>
    <row r="16" spans="1:6" ht="21.95" customHeight="1" x14ac:dyDescent="0.25">
      <c r="C16" s="49" t="s">
        <v>87</v>
      </c>
      <c r="D16" s="53" t="s">
        <v>143</v>
      </c>
      <c r="E16" s="56" t="s">
        <v>144</v>
      </c>
    </row>
    <row r="17" spans="2:6" ht="44.25" customHeight="1" x14ac:dyDescent="0.25">
      <c r="C17" s="49" t="s">
        <v>88</v>
      </c>
      <c r="D17" s="53" t="s">
        <v>89</v>
      </c>
      <c r="E17" s="56" t="s">
        <v>89</v>
      </c>
    </row>
    <row r="18" spans="2:6" ht="21.95" customHeight="1" x14ac:dyDescent="0.25">
      <c r="C18" s="49" t="s">
        <v>90</v>
      </c>
      <c r="D18" s="53" t="s">
        <v>52</v>
      </c>
      <c r="E18" s="56" t="s">
        <v>91</v>
      </c>
    </row>
    <row r="19" spans="2:6" ht="32.25" customHeight="1" x14ac:dyDescent="0.25">
      <c r="C19" s="49" t="s">
        <v>92</v>
      </c>
      <c r="D19" s="53" t="s">
        <v>93</v>
      </c>
      <c r="E19" s="56" t="s">
        <v>91</v>
      </c>
    </row>
    <row r="20" spans="2:6" ht="21.95" customHeight="1" x14ac:dyDescent="0.25">
      <c r="C20" s="49" t="s">
        <v>94</v>
      </c>
      <c r="D20" s="53" t="s">
        <v>113</v>
      </c>
      <c r="E20" s="56" t="s">
        <v>91</v>
      </c>
    </row>
    <row r="21" spans="2:6" ht="21.95" customHeight="1" x14ac:dyDescent="0.25">
      <c r="B21" s="1" t="s">
        <v>115</v>
      </c>
      <c r="D21" s="1"/>
    </row>
    <row r="22" spans="2:6" ht="21.95" customHeight="1" x14ac:dyDescent="0.25">
      <c r="C22" s="340" t="s">
        <v>3</v>
      </c>
      <c r="D22" s="340"/>
      <c r="E22" s="340"/>
      <c r="F22" s="340"/>
    </row>
    <row r="23" spans="2:6" ht="21.95" customHeight="1" x14ac:dyDescent="0.25">
      <c r="C23" s="47" t="s">
        <v>2</v>
      </c>
      <c r="D23" s="26" t="s">
        <v>4</v>
      </c>
      <c r="E23" s="47" t="s">
        <v>5</v>
      </c>
      <c r="F23" s="26" t="s">
        <v>4</v>
      </c>
    </row>
    <row r="24" spans="2:6" ht="28.5" customHeight="1" x14ac:dyDescent="0.25">
      <c r="C24" s="14" t="s">
        <v>6</v>
      </c>
      <c r="D24" s="16">
        <v>800000</v>
      </c>
      <c r="E24" s="27" t="s">
        <v>53</v>
      </c>
      <c r="F24" s="31">
        <v>35850000</v>
      </c>
    </row>
    <row r="25" spans="2:6" ht="21.75" customHeight="1" x14ac:dyDescent="0.25">
      <c r="C25" s="14" t="s">
        <v>56</v>
      </c>
      <c r="D25" s="16">
        <v>16132500</v>
      </c>
      <c r="E25" s="27" t="s">
        <v>55</v>
      </c>
      <c r="F25" s="31">
        <v>1152000</v>
      </c>
    </row>
    <row r="26" spans="2:6" ht="36" customHeight="1" x14ac:dyDescent="0.25">
      <c r="C26" s="14" t="s">
        <v>68</v>
      </c>
      <c r="D26" s="16">
        <v>358500</v>
      </c>
      <c r="E26" s="14" t="s">
        <v>57</v>
      </c>
      <c r="F26" s="16">
        <v>2868000</v>
      </c>
    </row>
    <row r="27" spans="2:6" ht="25.5" customHeight="1" x14ac:dyDescent="0.25">
      <c r="C27" s="14" t="s">
        <v>69</v>
      </c>
      <c r="D27" s="16">
        <v>286800</v>
      </c>
      <c r="E27" s="14" t="s">
        <v>7</v>
      </c>
      <c r="F27" s="16">
        <v>2000000</v>
      </c>
    </row>
    <row r="28" spans="2:6" ht="27" customHeight="1" x14ac:dyDescent="0.25">
      <c r="C28" s="14" t="s">
        <v>70</v>
      </c>
      <c r="D28" s="16">
        <v>143400</v>
      </c>
      <c r="E28" s="49"/>
      <c r="F28" s="16"/>
    </row>
    <row r="29" spans="2:6" ht="36.75" customHeight="1" x14ac:dyDescent="0.25">
      <c r="C29" s="14" t="s">
        <v>54</v>
      </c>
      <c r="D29" s="16">
        <v>896250</v>
      </c>
      <c r="E29" s="39"/>
      <c r="F29" s="40"/>
    </row>
    <row r="30" spans="2:6" ht="36.75" customHeight="1" x14ac:dyDescent="0.25">
      <c r="C30" s="27" t="s">
        <v>58</v>
      </c>
      <c r="D30" s="62">
        <f>F31-SUM(D24:D29)</f>
        <v>23252550</v>
      </c>
      <c r="E30" s="39"/>
      <c r="F30" s="40"/>
    </row>
    <row r="31" spans="2:6" ht="21.95" customHeight="1" thickBot="1" x14ac:dyDescent="0.3">
      <c r="C31" s="41"/>
      <c r="D31" s="64">
        <f>+F31</f>
        <v>41870000</v>
      </c>
      <c r="E31" s="30"/>
      <c r="F31" s="63">
        <f>SUM(F24:F30)</f>
        <v>41870000</v>
      </c>
    </row>
    <row r="32" spans="2:6" ht="21.95" customHeight="1" thickTop="1" x14ac:dyDescent="0.25">
      <c r="B32" s="1" t="s">
        <v>95</v>
      </c>
      <c r="C32" s="7"/>
      <c r="D32" s="7"/>
      <c r="F32" s="10"/>
    </row>
    <row r="33" spans="2:7" ht="21.95" customHeight="1" x14ac:dyDescent="0.25">
      <c r="B33" s="11"/>
      <c r="C33" s="340" t="s">
        <v>8</v>
      </c>
      <c r="D33" s="340"/>
      <c r="E33" s="340"/>
      <c r="F33" s="340"/>
    </row>
    <row r="34" spans="2:7" ht="21.95" customHeight="1" x14ac:dyDescent="0.25">
      <c r="C34" s="47" t="s">
        <v>2</v>
      </c>
      <c r="D34" s="26" t="s">
        <v>4</v>
      </c>
      <c r="E34" s="47" t="s">
        <v>5</v>
      </c>
      <c r="F34" s="26" t="s">
        <v>4</v>
      </c>
    </row>
    <row r="35" spans="2:7" ht="38.25" customHeight="1" x14ac:dyDescent="0.25">
      <c r="C35" s="14" t="s">
        <v>9</v>
      </c>
      <c r="D35" s="16">
        <v>1400000</v>
      </c>
      <c r="E35" s="61" t="s">
        <v>147</v>
      </c>
      <c r="F35" s="62">
        <f>D30</f>
        <v>23252550</v>
      </c>
    </row>
    <row r="36" spans="2:7" ht="21.95" customHeight="1" x14ac:dyDescent="0.25">
      <c r="C36" s="23" t="s">
        <v>45</v>
      </c>
      <c r="D36" s="16">
        <v>875000</v>
      </c>
      <c r="E36" s="50"/>
      <c r="F36" s="18"/>
      <c r="G36" s="2"/>
    </row>
    <row r="37" spans="2:7" ht="21.95" customHeight="1" x14ac:dyDescent="0.25">
      <c r="C37" s="14" t="s">
        <v>40</v>
      </c>
      <c r="D37" s="16">
        <v>700000</v>
      </c>
      <c r="E37" s="50"/>
      <c r="F37" s="18"/>
      <c r="G37" s="2"/>
    </row>
    <row r="38" spans="2:7" ht="21.95" customHeight="1" x14ac:dyDescent="0.25">
      <c r="C38" s="14" t="s">
        <v>11</v>
      </c>
      <c r="D38" s="16">
        <v>4340000</v>
      </c>
      <c r="E38" s="50"/>
      <c r="F38" s="18"/>
      <c r="G38" s="2"/>
    </row>
    <row r="39" spans="2:7" ht="21.95" customHeight="1" x14ac:dyDescent="0.25">
      <c r="C39" s="14" t="s">
        <v>12</v>
      </c>
      <c r="D39" s="16">
        <v>560000</v>
      </c>
      <c r="E39" s="50"/>
      <c r="F39" s="18"/>
      <c r="G39" s="2"/>
    </row>
    <row r="40" spans="2:7" ht="21.95" customHeight="1" x14ac:dyDescent="0.25">
      <c r="C40" s="14" t="s">
        <v>10</v>
      </c>
      <c r="D40" s="16">
        <v>1120000</v>
      </c>
      <c r="E40" s="50"/>
      <c r="F40" s="18"/>
      <c r="G40" s="2"/>
    </row>
    <row r="41" spans="2:7" ht="21.95" customHeight="1" x14ac:dyDescent="0.25">
      <c r="C41" s="14" t="s">
        <v>116</v>
      </c>
      <c r="D41" s="16">
        <v>1708000</v>
      </c>
      <c r="E41" s="50"/>
      <c r="F41" s="18"/>
      <c r="G41" s="2"/>
    </row>
    <row r="42" spans="2:7" ht="21.95" customHeight="1" x14ac:dyDescent="0.25">
      <c r="C42" s="14" t="s">
        <v>13</v>
      </c>
      <c r="D42" s="16">
        <v>630000</v>
      </c>
      <c r="E42" s="50"/>
      <c r="F42" s="18"/>
      <c r="G42" s="2"/>
    </row>
    <row r="43" spans="2:7" ht="21.95" customHeight="1" x14ac:dyDescent="0.25">
      <c r="C43" s="14" t="s">
        <v>46</v>
      </c>
      <c r="D43" s="16">
        <v>210000</v>
      </c>
      <c r="E43" s="50"/>
      <c r="F43" s="18"/>
      <c r="G43" s="2"/>
    </row>
    <row r="44" spans="2:7" ht="21.95" customHeight="1" x14ac:dyDescent="0.25">
      <c r="C44" s="14" t="s">
        <v>59</v>
      </c>
      <c r="D44" s="16">
        <v>70000</v>
      </c>
      <c r="E44" s="50"/>
      <c r="F44" s="18"/>
      <c r="G44" s="2"/>
    </row>
    <row r="45" spans="2:7" ht="21.95" customHeight="1" x14ac:dyDescent="0.25">
      <c r="C45" s="14" t="s">
        <v>14</v>
      </c>
      <c r="D45" s="16">
        <v>350000</v>
      </c>
      <c r="E45" s="50"/>
      <c r="F45" s="18"/>
      <c r="G45" s="2"/>
    </row>
    <row r="46" spans="2:7" ht="21.95" customHeight="1" x14ac:dyDescent="0.25">
      <c r="C46" s="14" t="s">
        <v>15</v>
      </c>
      <c r="D46" s="16">
        <v>1971750</v>
      </c>
      <c r="E46" s="50"/>
      <c r="F46" s="18"/>
      <c r="G46" s="2"/>
    </row>
    <row r="47" spans="2:7" ht="41.25" customHeight="1" x14ac:dyDescent="0.25">
      <c r="C47" s="14" t="s">
        <v>117</v>
      </c>
      <c r="D47" s="16">
        <v>840000</v>
      </c>
      <c r="E47" s="50"/>
      <c r="F47" s="18"/>
      <c r="G47" s="2"/>
    </row>
    <row r="48" spans="2:7" ht="21.95" customHeight="1" x14ac:dyDescent="0.25">
      <c r="C48" s="14" t="s">
        <v>96</v>
      </c>
      <c r="D48" s="16">
        <v>2400000</v>
      </c>
      <c r="E48" s="50"/>
      <c r="F48" s="18"/>
      <c r="G48" s="2"/>
    </row>
    <row r="49" spans="2:7" ht="21.95" customHeight="1" x14ac:dyDescent="0.25">
      <c r="C49" s="14" t="s">
        <v>16</v>
      </c>
      <c r="D49" s="16">
        <v>2940000</v>
      </c>
      <c r="E49" s="50"/>
      <c r="F49" s="18"/>
      <c r="G49" s="2"/>
    </row>
    <row r="50" spans="2:7" ht="21.95" customHeight="1" x14ac:dyDescent="0.25">
      <c r="C50" s="14" t="s">
        <v>17</v>
      </c>
      <c r="D50" s="16">
        <v>950000</v>
      </c>
      <c r="E50" s="50"/>
      <c r="F50" s="18"/>
      <c r="G50" s="2"/>
    </row>
    <row r="51" spans="2:7" ht="42.75" customHeight="1" x14ac:dyDescent="0.25">
      <c r="C51" s="27" t="s">
        <v>49</v>
      </c>
      <c r="D51" s="62">
        <f>F52-SUM(D35:D50)</f>
        <v>2187800</v>
      </c>
      <c r="E51" s="50"/>
      <c r="F51" s="18"/>
      <c r="G51" s="2"/>
    </row>
    <row r="52" spans="2:7" ht="21.95" customHeight="1" thickBot="1" x14ac:dyDescent="0.3">
      <c r="C52" s="15"/>
      <c r="D52" s="63">
        <f>+F52</f>
        <v>23252550</v>
      </c>
      <c r="E52" s="29"/>
      <c r="F52" s="63">
        <f>SUM(F35:F51)</f>
        <v>23252550</v>
      </c>
      <c r="G52" s="2"/>
    </row>
    <row r="53" spans="2:7" ht="21.95" customHeight="1" thickTop="1" x14ac:dyDescent="0.25">
      <c r="B53" s="6" t="s">
        <v>97</v>
      </c>
      <c r="C53" s="43"/>
      <c r="D53" s="9"/>
      <c r="E53" s="35"/>
      <c r="F53" s="9"/>
      <c r="G53" s="2"/>
    </row>
    <row r="54" spans="2:7" ht="31.5" customHeight="1" x14ac:dyDescent="0.25">
      <c r="C54" s="73" t="s">
        <v>148</v>
      </c>
      <c r="D54" s="74"/>
      <c r="E54" s="75"/>
      <c r="F54" s="71">
        <v>50000</v>
      </c>
      <c r="G54" s="2"/>
    </row>
    <row r="55" spans="2:7" ht="18" customHeight="1" x14ac:dyDescent="0.25">
      <c r="C55" s="76" t="s">
        <v>149</v>
      </c>
      <c r="D55" s="77"/>
      <c r="E55" s="78"/>
      <c r="F55" s="71">
        <v>80000</v>
      </c>
      <c r="G55" s="2"/>
    </row>
    <row r="56" spans="2:7" ht="21.95" customHeight="1" x14ac:dyDescent="0.25">
      <c r="C56" s="338" t="s">
        <v>118</v>
      </c>
      <c r="D56" s="339"/>
      <c r="E56" s="79"/>
      <c r="F56" s="72">
        <f>+D42</f>
        <v>630000</v>
      </c>
    </row>
    <row r="57" spans="2:7" ht="23.25" customHeight="1" x14ac:dyDescent="0.25">
      <c r="B57" s="1"/>
      <c r="C57" s="338" t="s">
        <v>150</v>
      </c>
      <c r="D57" s="339"/>
      <c r="E57" s="79"/>
      <c r="F57" s="72">
        <v>75000</v>
      </c>
    </row>
    <row r="58" spans="2:7" ht="32.25" customHeight="1" x14ac:dyDescent="0.25">
      <c r="B58" s="1"/>
      <c r="C58" s="338" t="s">
        <v>151</v>
      </c>
      <c r="D58" s="339"/>
      <c r="E58" s="339"/>
      <c r="F58" s="71">
        <v>410000</v>
      </c>
    </row>
    <row r="59" spans="2:7" ht="21.95" customHeight="1" x14ac:dyDescent="0.25">
      <c r="B59" s="1"/>
      <c r="C59" s="338" t="s">
        <v>152</v>
      </c>
      <c r="D59" s="339"/>
      <c r="E59" s="339"/>
      <c r="F59" s="71">
        <v>250000</v>
      </c>
    </row>
    <row r="60" spans="2:7" ht="32.25" customHeight="1" x14ac:dyDescent="0.25">
      <c r="B60" s="1"/>
      <c r="C60" s="341" t="s">
        <v>154</v>
      </c>
      <c r="D60" s="342"/>
      <c r="E60" s="75"/>
      <c r="F60" s="71">
        <v>80000</v>
      </c>
    </row>
    <row r="61" spans="2:7" ht="21.95" customHeight="1" x14ac:dyDescent="0.25">
      <c r="B61" s="1"/>
      <c r="C61" s="76" t="s">
        <v>153</v>
      </c>
      <c r="D61" s="78"/>
      <c r="E61" s="78"/>
      <c r="F61" s="71">
        <v>20000</v>
      </c>
    </row>
    <row r="62" spans="2:7" ht="21.95" customHeight="1" x14ac:dyDescent="0.25">
      <c r="B62" s="1" t="s">
        <v>98</v>
      </c>
    </row>
    <row r="63" spans="2:7" ht="44.25" customHeight="1" x14ac:dyDescent="0.25">
      <c r="C63" s="47" t="s">
        <v>5</v>
      </c>
      <c r="D63" s="26" t="s">
        <v>18</v>
      </c>
      <c r="E63" s="37" t="s">
        <v>60</v>
      </c>
      <c r="F63" s="58"/>
    </row>
    <row r="64" spans="2:7" ht="21.95" customHeight="1" x14ac:dyDescent="0.25">
      <c r="C64" s="49" t="s">
        <v>19</v>
      </c>
      <c r="D64" s="22">
        <v>0.15</v>
      </c>
      <c r="E64" s="28">
        <v>0.4</v>
      </c>
      <c r="F64" s="59"/>
    </row>
    <row r="65" spans="2:6" ht="21.95" customHeight="1" x14ac:dyDescent="0.25">
      <c r="C65" s="49" t="s">
        <v>37</v>
      </c>
      <c r="D65" s="16">
        <v>6912000</v>
      </c>
      <c r="E65" s="16">
        <v>4608000</v>
      </c>
      <c r="F65" s="34"/>
    </row>
    <row r="66" spans="2:6" ht="21.95" customHeight="1" x14ac:dyDescent="0.25">
      <c r="B66" s="1"/>
      <c r="C66" s="49" t="s">
        <v>34</v>
      </c>
      <c r="D66" s="16">
        <v>1382400</v>
      </c>
      <c r="E66" s="16">
        <v>921600</v>
      </c>
      <c r="F66" s="34"/>
    </row>
    <row r="67" spans="2:6" ht="24" customHeight="1" x14ac:dyDescent="0.25">
      <c r="C67" s="49" t="s">
        <v>35</v>
      </c>
      <c r="D67" s="16">
        <v>-2880000</v>
      </c>
      <c r="E67" s="16">
        <v>-1920000</v>
      </c>
      <c r="F67" s="60"/>
    </row>
    <row r="68" spans="2:6" ht="21.95" customHeight="1" x14ac:dyDescent="0.25">
      <c r="C68" s="49" t="s">
        <v>33</v>
      </c>
      <c r="D68" s="16">
        <v>921600</v>
      </c>
      <c r="E68" s="16">
        <v>614400</v>
      </c>
      <c r="F68" s="34"/>
    </row>
    <row r="69" spans="2:6" ht="23.25" customHeight="1" x14ac:dyDescent="0.25">
      <c r="C69" s="49" t="s">
        <v>61</v>
      </c>
      <c r="D69" s="16">
        <v>-576000</v>
      </c>
      <c r="E69" s="16">
        <v>-384000</v>
      </c>
      <c r="F69" s="34"/>
    </row>
    <row r="70" spans="2:6" ht="21.95" customHeight="1" x14ac:dyDescent="0.25">
      <c r="C70" s="38" t="s">
        <v>38</v>
      </c>
      <c r="D70" s="31">
        <f>SUM(D65:D69)</f>
        <v>5760000</v>
      </c>
      <c r="E70" s="31">
        <f>SUM(E65:E69)</f>
        <v>3840000</v>
      </c>
      <c r="F70" s="34"/>
    </row>
    <row r="71" spans="2:6" ht="21.95" customHeight="1" x14ac:dyDescent="0.25">
      <c r="C71" s="65" t="s">
        <v>71</v>
      </c>
      <c r="D71" s="9"/>
      <c r="E71" s="34"/>
      <c r="F71" s="33"/>
    </row>
    <row r="72" spans="2:6" ht="21.95" customHeight="1" x14ac:dyDescent="0.25">
      <c r="B72" s="1" t="s">
        <v>99</v>
      </c>
      <c r="D72" s="70"/>
    </row>
    <row r="73" spans="2:6" ht="21.95" customHeight="1" x14ac:dyDescent="0.25">
      <c r="C73" s="340" t="s">
        <v>36</v>
      </c>
      <c r="D73" s="340"/>
      <c r="E73" s="340"/>
      <c r="F73" s="340"/>
    </row>
    <row r="74" spans="2:6" ht="21.95" customHeight="1" x14ac:dyDescent="0.25">
      <c r="C74" s="27" t="s">
        <v>2</v>
      </c>
      <c r="D74" s="26" t="s">
        <v>4</v>
      </c>
      <c r="E74" s="27" t="s">
        <v>5</v>
      </c>
      <c r="F74" s="26" t="s">
        <v>4</v>
      </c>
    </row>
    <row r="75" spans="2:6" ht="56.25" customHeight="1" x14ac:dyDescent="0.25">
      <c r="C75" s="14" t="s">
        <v>119</v>
      </c>
      <c r="D75" s="16">
        <v>48000000</v>
      </c>
      <c r="E75" s="19" t="s">
        <v>20</v>
      </c>
      <c r="F75" s="16">
        <v>9600000</v>
      </c>
    </row>
    <row r="76" spans="2:6" ht="21.95" customHeight="1" x14ac:dyDescent="0.25">
      <c r="C76" s="14" t="s">
        <v>47</v>
      </c>
      <c r="D76" s="16">
        <v>4080000</v>
      </c>
      <c r="E76" s="19" t="s">
        <v>22</v>
      </c>
      <c r="F76" s="16">
        <v>28800000</v>
      </c>
    </row>
    <row r="77" spans="2:6" ht="39" customHeight="1" x14ac:dyDescent="0.25">
      <c r="C77" s="49" t="s">
        <v>21</v>
      </c>
      <c r="D77" s="16">
        <v>1680000</v>
      </c>
      <c r="E77" s="19" t="s">
        <v>48</v>
      </c>
      <c r="F77" s="16">
        <v>7680000</v>
      </c>
    </row>
    <row r="78" spans="2:6" ht="21.75" customHeight="1" x14ac:dyDescent="0.25">
      <c r="C78" s="69" t="s">
        <v>155</v>
      </c>
      <c r="D78" s="68">
        <v>800000</v>
      </c>
      <c r="E78" s="19" t="s">
        <v>23</v>
      </c>
      <c r="F78" s="67">
        <f>+F27</f>
        <v>2000000</v>
      </c>
    </row>
    <row r="79" spans="2:6" ht="22.5" customHeight="1" x14ac:dyDescent="0.25">
      <c r="C79" s="49"/>
      <c r="D79" s="16"/>
      <c r="E79" s="19" t="s">
        <v>24</v>
      </c>
      <c r="F79" s="16">
        <v>2400000</v>
      </c>
    </row>
    <row r="80" spans="2:6" ht="22.5" customHeight="1" x14ac:dyDescent="0.25">
      <c r="C80" s="49"/>
      <c r="D80" s="16"/>
      <c r="E80" s="19" t="s">
        <v>25</v>
      </c>
      <c r="F80" s="16">
        <v>480000</v>
      </c>
    </row>
    <row r="81" spans="1:6" ht="22.5" customHeight="1" thickBot="1" x14ac:dyDescent="0.3">
      <c r="C81" s="49"/>
      <c r="D81" s="16"/>
      <c r="E81" s="42" t="s">
        <v>26</v>
      </c>
      <c r="F81" s="17">
        <v>3600000</v>
      </c>
    </row>
    <row r="82" spans="1:6" ht="21.95" customHeight="1" thickTop="1" thickBot="1" x14ac:dyDescent="0.3">
      <c r="C82" s="15"/>
      <c r="D82" s="66">
        <f>SUM(D75:D81)</f>
        <v>54560000</v>
      </c>
      <c r="E82" s="17"/>
      <c r="F82" s="66">
        <f>SUM(F75:F81)</f>
        <v>54560000</v>
      </c>
    </row>
    <row r="83" spans="1:6" ht="21.95" customHeight="1" thickTop="1" x14ac:dyDescent="0.25">
      <c r="A83" s="44" t="s">
        <v>100</v>
      </c>
      <c r="C83" s="44"/>
      <c r="D83" s="44"/>
      <c r="E83" s="44"/>
    </row>
    <row r="84" spans="1:6" ht="21.95" customHeight="1" x14ac:dyDescent="0.25">
      <c r="B84" s="45" t="s">
        <v>101</v>
      </c>
      <c r="C84" s="45"/>
      <c r="D84" s="5"/>
    </row>
    <row r="85" spans="1:6" ht="21.95" customHeight="1" x14ac:dyDescent="0.25">
      <c r="C85" s="48" t="s">
        <v>41</v>
      </c>
      <c r="D85" s="329" t="s">
        <v>62</v>
      </c>
      <c r="E85" s="329"/>
      <c r="F85" s="329"/>
    </row>
    <row r="86" spans="1:6" ht="21.95" customHeight="1" x14ac:dyDescent="0.25">
      <c r="C86" s="48" t="s">
        <v>50</v>
      </c>
      <c r="D86" s="329" t="s">
        <v>120</v>
      </c>
      <c r="E86" s="329"/>
      <c r="F86" s="329"/>
    </row>
    <row r="87" spans="1:6" ht="21.95" customHeight="1" x14ac:dyDescent="0.25">
      <c r="C87" s="48" t="s">
        <v>51</v>
      </c>
      <c r="D87" s="329" t="s">
        <v>482</v>
      </c>
      <c r="E87" s="329"/>
      <c r="F87" s="329"/>
    </row>
    <row r="88" spans="1:6" ht="21.95" customHeight="1" x14ac:dyDescent="0.25">
      <c r="B88" s="45" t="s">
        <v>102</v>
      </c>
      <c r="C88" s="45"/>
      <c r="D88" s="5"/>
    </row>
    <row r="89" spans="1:6" ht="21.95" customHeight="1" x14ac:dyDescent="0.25">
      <c r="C89" s="331" t="s">
        <v>27</v>
      </c>
      <c r="D89" s="331"/>
      <c r="E89" s="16">
        <v>4000000</v>
      </c>
    </row>
    <row r="90" spans="1:6" ht="21.95" customHeight="1" x14ac:dyDescent="0.25">
      <c r="C90" s="331" t="s">
        <v>121</v>
      </c>
      <c r="D90" s="331"/>
      <c r="E90" s="16">
        <v>60000</v>
      </c>
    </row>
    <row r="91" spans="1:6" ht="21.75" customHeight="1" x14ac:dyDescent="0.25">
      <c r="C91" s="331" t="s">
        <v>122</v>
      </c>
      <c r="D91" s="331"/>
      <c r="E91" s="16">
        <v>500000</v>
      </c>
    </row>
    <row r="92" spans="1:6" ht="21.95" customHeight="1" x14ac:dyDescent="0.25">
      <c r="A92" s="44" t="s">
        <v>103</v>
      </c>
      <c r="C92" s="44"/>
      <c r="D92" s="44"/>
    </row>
    <row r="93" spans="1:6" ht="21" customHeight="1" x14ac:dyDescent="0.25">
      <c r="A93" s="44"/>
      <c r="B93" s="44" t="s">
        <v>104</v>
      </c>
      <c r="C93" s="46"/>
      <c r="D93" s="46"/>
      <c r="E93" s="9"/>
    </row>
    <row r="94" spans="1:6" ht="33.75" customHeight="1" x14ac:dyDescent="0.25">
      <c r="A94" s="44"/>
      <c r="B94" s="44"/>
      <c r="C94" s="329" t="s">
        <v>123</v>
      </c>
      <c r="D94" s="329"/>
      <c r="E94" s="329"/>
      <c r="F94" s="16">
        <v>6000000</v>
      </c>
    </row>
    <row r="95" spans="1:6" ht="21.75" customHeight="1" x14ac:dyDescent="0.25">
      <c r="A95" s="44"/>
      <c r="B95" s="44"/>
      <c r="C95" s="330" t="s">
        <v>124</v>
      </c>
      <c r="D95" s="330"/>
      <c r="E95" s="330"/>
      <c r="F95" s="16">
        <v>6200000</v>
      </c>
    </row>
    <row r="96" spans="1:6" ht="36.75" customHeight="1" x14ac:dyDescent="0.25">
      <c r="A96" s="44"/>
      <c r="B96" s="44"/>
      <c r="C96" s="330" t="s">
        <v>125</v>
      </c>
      <c r="D96" s="330"/>
      <c r="E96" s="330"/>
      <c r="F96" s="16">
        <v>1800000</v>
      </c>
    </row>
    <row r="97" spans="1:6" ht="33" customHeight="1" x14ac:dyDescent="0.25">
      <c r="A97" s="44"/>
      <c r="B97" s="44"/>
      <c r="C97" s="330" t="s">
        <v>126</v>
      </c>
      <c r="D97" s="330"/>
      <c r="E97" s="330"/>
      <c r="F97" s="16">
        <v>800000</v>
      </c>
    </row>
    <row r="98" spans="1:6" ht="18.75" customHeight="1" x14ac:dyDescent="0.25">
      <c r="A98" s="44"/>
      <c r="B98" s="44"/>
      <c r="C98" s="330" t="s">
        <v>127</v>
      </c>
      <c r="D98" s="330"/>
      <c r="E98" s="330"/>
      <c r="F98" s="16">
        <v>180000</v>
      </c>
    </row>
    <row r="99" spans="1:6" ht="18.75" customHeight="1" x14ac:dyDescent="0.25">
      <c r="A99" s="44"/>
      <c r="B99" s="44" t="s">
        <v>128</v>
      </c>
      <c r="C99" s="36"/>
      <c r="D99" s="36"/>
      <c r="E99" s="36"/>
      <c r="F99" s="34"/>
    </row>
    <row r="100" spans="1:6" ht="24.75" customHeight="1" x14ac:dyDescent="0.25">
      <c r="A100" s="44"/>
      <c r="B100" s="44"/>
      <c r="C100" s="329" t="s">
        <v>139</v>
      </c>
      <c r="D100" s="329"/>
      <c r="E100" s="329"/>
      <c r="F100" s="16">
        <v>1000000</v>
      </c>
    </row>
    <row r="101" spans="1:6" ht="21" customHeight="1" x14ac:dyDescent="0.25">
      <c r="A101" s="44"/>
      <c r="B101" s="44"/>
      <c r="C101" s="329" t="s">
        <v>140</v>
      </c>
      <c r="D101" s="329"/>
      <c r="E101" s="329"/>
      <c r="F101" s="16">
        <v>6000000</v>
      </c>
    </row>
    <row r="102" spans="1:6" ht="18" customHeight="1" x14ac:dyDescent="0.25">
      <c r="A102" s="44"/>
      <c r="B102" s="44"/>
      <c r="C102" s="329" t="s">
        <v>141</v>
      </c>
      <c r="D102" s="329"/>
      <c r="E102" s="329"/>
      <c r="F102" s="16">
        <v>2500000</v>
      </c>
    </row>
    <row r="103" spans="1:6" ht="27.75" customHeight="1" x14ac:dyDescent="0.25">
      <c r="A103" s="44" t="s">
        <v>105</v>
      </c>
      <c r="B103" s="44"/>
      <c r="C103" s="46"/>
      <c r="D103" s="46"/>
      <c r="E103" s="9"/>
    </row>
    <row r="104" spans="1:6" ht="30" customHeight="1" x14ac:dyDescent="0.25">
      <c r="A104" s="44"/>
      <c r="B104" s="44"/>
      <c r="C104" s="329" t="s">
        <v>483</v>
      </c>
      <c r="D104" s="329"/>
      <c r="E104" s="16">
        <v>90000</v>
      </c>
    </row>
    <row r="105" spans="1:6" ht="35.25" customHeight="1" x14ac:dyDescent="0.25">
      <c r="A105" s="44"/>
      <c r="B105" s="44"/>
      <c r="C105" s="329" t="s">
        <v>129</v>
      </c>
      <c r="D105" s="329"/>
      <c r="E105" s="16">
        <v>250000</v>
      </c>
    </row>
    <row r="106" spans="1:6" ht="32.25" customHeight="1" x14ac:dyDescent="0.25">
      <c r="B106" s="44"/>
      <c r="C106" s="334" t="s">
        <v>74</v>
      </c>
      <c r="D106" s="335"/>
      <c r="E106" s="16">
        <v>216000</v>
      </c>
    </row>
    <row r="107" spans="1:6" ht="20.25" customHeight="1" x14ac:dyDescent="0.25">
      <c r="A107" s="3" t="s">
        <v>106</v>
      </c>
      <c r="C107" s="46"/>
      <c r="D107" s="46"/>
      <c r="E107" s="16"/>
    </row>
    <row r="108" spans="1:6" ht="21.95" customHeight="1" x14ac:dyDescent="0.25">
      <c r="C108" s="332" t="s">
        <v>156</v>
      </c>
      <c r="D108" s="333"/>
      <c r="E108" s="16">
        <v>100000</v>
      </c>
    </row>
    <row r="109" spans="1:6" ht="25.5" customHeight="1" x14ac:dyDescent="0.25">
      <c r="C109" s="332" t="s">
        <v>130</v>
      </c>
      <c r="D109" s="333"/>
      <c r="E109" s="16">
        <v>150000</v>
      </c>
    </row>
    <row r="110" spans="1:6" ht="21.95" customHeight="1" x14ac:dyDescent="0.25">
      <c r="B110" s="3"/>
      <c r="C110" s="336" t="s">
        <v>131</v>
      </c>
      <c r="D110" s="337"/>
      <c r="E110" s="16">
        <v>150000</v>
      </c>
    </row>
    <row r="111" spans="1:6" ht="54" customHeight="1" x14ac:dyDescent="0.25">
      <c r="C111" s="332" t="s">
        <v>157</v>
      </c>
      <c r="D111" s="333"/>
      <c r="E111" s="16">
        <v>215000</v>
      </c>
    </row>
    <row r="112" spans="1:6" ht="36.75" customHeight="1" x14ac:dyDescent="0.25">
      <c r="C112" s="332" t="s">
        <v>107</v>
      </c>
      <c r="D112" s="333"/>
      <c r="E112" s="16">
        <v>85000</v>
      </c>
    </row>
    <row r="113" spans="1:5" ht="21.95" customHeight="1" x14ac:dyDescent="0.25">
      <c r="A113" s="44" t="s">
        <v>66</v>
      </c>
      <c r="C113" s="44"/>
      <c r="D113" s="44"/>
      <c r="E113" s="12"/>
    </row>
    <row r="114" spans="1:5" ht="21.95" customHeight="1" x14ac:dyDescent="0.25">
      <c r="C114" s="48" t="s">
        <v>132</v>
      </c>
      <c r="D114" s="20" t="s">
        <v>133</v>
      </c>
      <c r="E114" s="20" t="s">
        <v>134</v>
      </c>
    </row>
    <row r="115" spans="1:5" ht="21.95" customHeight="1" x14ac:dyDescent="0.25">
      <c r="C115" s="48" t="s">
        <v>28</v>
      </c>
      <c r="D115" s="21">
        <v>43799</v>
      </c>
      <c r="E115" s="21">
        <v>43873</v>
      </c>
    </row>
    <row r="116" spans="1:5" ht="21.95" customHeight="1" x14ac:dyDescent="0.25">
      <c r="C116" s="48" t="s">
        <v>29</v>
      </c>
      <c r="D116" s="16">
        <v>25000</v>
      </c>
      <c r="E116" s="16">
        <v>45000</v>
      </c>
    </row>
    <row r="117" spans="1:5" ht="21.95" customHeight="1" x14ac:dyDescent="0.25">
      <c r="A117" s="44" t="s">
        <v>73</v>
      </c>
      <c r="C117" s="44"/>
      <c r="D117" s="44"/>
    </row>
    <row r="118" spans="1:5" ht="21.95" customHeight="1" x14ac:dyDescent="0.25">
      <c r="C118" s="48" t="s">
        <v>39</v>
      </c>
      <c r="D118" s="13" t="s">
        <v>135</v>
      </c>
      <c r="E118" s="25" t="s">
        <v>63</v>
      </c>
    </row>
    <row r="119" spans="1:5" ht="21.95" customHeight="1" x14ac:dyDescent="0.25">
      <c r="C119" s="48" t="s">
        <v>30</v>
      </c>
      <c r="D119" s="13" t="s">
        <v>136</v>
      </c>
      <c r="E119" s="25" t="s">
        <v>64</v>
      </c>
    </row>
    <row r="120" spans="1:5" ht="21.95" customHeight="1" x14ac:dyDescent="0.25">
      <c r="B120" s="44"/>
      <c r="C120" s="48" t="s">
        <v>31</v>
      </c>
      <c r="D120" s="16">
        <v>400000</v>
      </c>
      <c r="E120" s="16">
        <v>24000</v>
      </c>
    </row>
    <row r="121" spans="1:5" ht="21.95" customHeight="1" x14ac:dyDescent="0.25">
      <c r="A121" s="44" t="s">
        <v>67</v>
      </c>
      <c r="B121" s="44"/>
      <c r="C121" s="44"/>
      <c r="D121" s="4"/>
      <c r="E121" s="8"/>
    </row>
    <row r="122" spans="1:5" ht="39.75" customHeight="1" x14ac:dyDescent="0.25">
      <c r="A122" s="44"/>
      <c r="B122" s="44"/>
      <c r="C122" s="48" t="s">
        <v>32</v>
      </c>
      <c r="D122" s="13" t="s">
        <v>137</v>
      </c>
      <c r="E122" s="25" t="s">
        <v>65</v>
      </c>
    </row>
    <row r="123" spans="1:5" ht="21.95" customHeight="1" x14ac:dyDescent="0.25">
      <c r="C123" s="48" t="s">
        <v>42</v>
      </c>
      <c r="D123" s="16" t="s">
        <v>43</v>
      </c>
      <c r="E123" s="250" t="s">
        <v>44</v>
      </c>
    </row>
    <row r="124" spans="1:5" ht="15.75" x14ac:dyDescent="0.25">
      <c r="C124" s="48" t="s">
        <v>72</v>
      </c>
      <c r="D124" s="32" t="s">
        <v>52</v>
      </c>
      <c r="E124" s="25"/>
    </row>
    <row r="125" spans="1:5" ht="21.95" customHeight="1" x14ac:dyDescent="0.25">
      <c r="C125" s="4"/>
      <c r="D125" s="4"/>
    </row>
  </sheetData>
  <mergeCells count="39">
    <mergeCell ref="C60:D60"/>
    <mergeCell ref="C111:D111"/>
    <mergeCell ref="C112:D112"/>
    <mergeCell ref="C104:D104"/>
    <mergeCell ref="C105:D105"/>
    <mergeCell ref="C106:D106"/>
    <mergeCell ref="C108:D108"/>
    <mergeCell ref="C109:D109"/>
    <mergeCell ref="C110:D110"/>
    <mergeCell ref="C102:E102"/>
    <mergeCell ref="D87:F87"/>
    <mergeCell ref="C89:D89"/>
    <mergeCell ref="C90:D90"/>
    <mergeCell ref="C91:D91"/>
    <mergeCell ref="C94:E94"/>
    <mergeCell ref="C95:E95"/>
    <mergeCell ref="C96:E96"/>
    <mergeCell ref="C97:E97"/>
    <mergeCell ref="C98:E98"/>
    <mergeCell ref="C100:E100"/>
    <mergeCell ref="C101:E101"/>
    <mergeCell ref="D86:F86"/>
    <mergeCell ref="C73:F73"/>
    <mergeCell ref="D85:F85"/>
    <mergeCell ref="C56:D56"/>
    <mergeCell ref="C57:D57"/>
    <mergeCell ref="C58:E58"/>
    <mergeCell ref="C59:E59"/>
    <mergeCell ref="C9:F9"/>
    <mergeCell ref="C10:F10"/>
    <mergeCell ref="C22:F22"/>
    <mergeCell ref="C33:F33"/>
    <mergeCell ref="D2:F2"/>
    <mergeCell ref="D3:F3"/>
    <mergeCell ref="D4:F4"/>
    <mergeCell ref="D5:F5"/>
    <mergeCell ref="D6:F6"/>
    <mergeCell ref="D7:F7"/>
    <mergeCell ref="D8:F8"/>
  </mergeCells>
  <pageMargins left="0" right="0" top="0" bottom="0" header="0" footer="0"/>
  <pageSetup paperSize="9"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6"/>
  <sheetViews>
    <sheetView tabSelected="1" topLeftCell="A58" zoomScale="120" zoomScaleNormal="120" workbookViewId="0">
      <selection activeCell="F23" sqref="F23"/>
    </sheetView>
  </sheetViews>
  <sheetFormatPr defaultColWidth="15.7109375" defaultRowHeight="20.100000000000001" customHeight="1" x14ac:dyDescent="0.2"/>
  <cols>
    <col min="1" max="1" width="5.7109375" style="80" customWidth="1"/>
    <col min="2" max="2" width="12.42578125" style="80" customWidth="1"/>
    <col min="3" max="3" width="31.7109375" style="80" customWidth="1"/>
    <col min="4" max="4" width="15.7109375" style="80"/>
    <col min="5" max="5" width="16.28515625" style="80" customWidth="1"/>
    <col min="6" max="6" width="18.28515625" style="80" customWidth="1"/>
    <col min="7" max="16384" width="15.7109375" style="80"/>
  </cols>
  <sheetData>
    <row r="1" spans="1:7" s="116" customFormat="1" ht="20.25" customHeight="1" x14ac:dyDescent="0.25">
      <c r="A1" s="130"/>
      <c r="B1" s="131" t="s">
        <v>223</v>
      </c>
      <c r="C1" s="352" t="s">
        <v>225</v>
      </c>
      <c r="D1" s="352"/>
      <c r="E1" s="132" t="s">
        <v>226</v>
      </c>
      <c r="F1" s="133" t="s">
        <v>224</v>
      </c>
      <c r="G1" s="115"/>
    </row>
    <row r="2" spans="1:7" s="116" customFormat="1" ht="21.75" customHeight="1" thickBot="1" x14ac:dyDescent="0.3">
      <c r="A2" s="134"/>
      <c r="B2" s="172" t="s">
        <v>234</v>
      </c>
      <c r="C2" s="135" t="s">
        <v>227</v>
      </c>
      <c r="D2" s="135" t="s">
        <v>228</v>
      </c>
      <c r="E2" s="136" t="s">
        <v>109</v>
      </c>
      <c r="F2" s="173" t="s">
        <v>237</v>
      </c>
      <c r="G2" s="115"/>
    </row>
    <row r="3" spans="1:7" ht="16.5" customHeight="1" x14ac:dyDescent="0.25">
      <c r="A3" s="137"/>
      <c r="B3" s="138" t="s">
        <v>158</v>
      </c>
      <c r="C3" s="139"/>
      <c r="D3" s="139"/>
      <c r="E3" s="139"/>
      <c r="F3" s="163"/>
    </row>
    <row r="4" spans="1:7" s="81" customFormat="1" ht="18.95" customHeight="1" x14ac:dyDescent="0.2">
      <c r="A4" s="140"/>
      <c r="B4" s="141"/>
      <c r="C4" s="89" t="s">
        <v>159</v>
      </c>
      <c r="D4" s="88" t="s">
        <v>160</v>
      </c>
      <c r="E4" s="89">
        <f>+'502'!E89</f>
        <v>4000000</v>
      </c>
      <c r="F4" s="164"/>
    </row>
    <row r="5" spans="1:7" s="81" customFormat="1" ht="15.75" customHeight="1" x14ac:dyDescent="0.2">
      <c r="A5" s="140"/>
      <c r="B5" s="89"/>
      <c r="C5" s="89" t="s">
        <v>161</v>
      </c>
      <c r="D5" s="89"/>
      <c r="E5" s="83">
        <f>+'502'!E90*-1</f>
        <v>-60000</v>
      </c>
      <c r="F5" s="164"/>
    </row>
    <row r="6" spans="1:7" s="81" customFormat="1" ht="18.95" customHeight="1" x14ac:dyDescent="0.2">
      <c r="A6" s="142"/>
      <c r="B6" s="89"/>
      <c r="C6" s="89"/>
      <c r="D6" s="88" t="s">
        <v>162</v>
      </c>
      <c r="E6" s="89">
        <f>E4+E5</f>
        <v>3940000</v>
      </c>
      <c r="F6" s="164"/>
    </row>
    <row r="7" spans="1:7" s="81" customFormat="1" ht="18.95" customHeight="1" x14ac:dyDescent="0.2">
      <c r="A7" s="140"/>
      <c r="B7" s="141"/>
      <c r="C7" s="89" t="s">
        <v>480</v>
      </c>
      <c r="D7" s="92">
        <f>ROUND(E6*0.3,0)</f>
        <v>1182000</v>
      </c>
      <c r="E7" s="89"/>
      <c r="F7" s="164"/>
    </row>
    <row r="8" spans="1:7" s="81" customFormat="1" ht="18.95" customHeight="1" x14ac:dyDescent="0.25">
      <c r="A8" s="140"/>
      <c r="B8" s="89"/>
      <c r="C8" s="89" t="s">
        <v>163</v>
      </c>
      <c r="D8" s="85">
        <v>500000</v>
      </c>
      <c r="E8" s="83">
        <f>(D7+D8)*-1</f>
        <v>-1682000</v>
      </c>
      <c r="F8" s="165">
        <f>E6+E8</f>
        <v>2258000</v>
      </c>
    </row>
    <row r="9" spans="1:7" s="81" customFormat="1" ht="18.95" customHeight="1" x14ac:dyDescent="0.25">
      <c r="A9" s="140"/>
      <c r="B9" s="89"/>
      <c r="C9" s="89"/>
      <c r="D9" s="92"/>
      <c r="E9" s="89"/>
      <c r="F9" s="165"/>
    </row>
    <row r="10" spans="1:7" s="81" customFormat="1" ht="18.95" customHeight="1" x14ac:dyDescent="0.25">
      <c r="A10" s="140"/>
      <c r="B10" s="143" t="s">
        <v>171</v>
      </c>
      <c r="C10" s="89"/>
      <c r="D10" s="89"/>
      <c r="E10" s="89"/>
      <c r="F10" s="164"/>
    </row>
    <row r="11" spans="1:7" s="81" customFormat="1" ht="18.95" customHeight="1" x14ac:dyDescent="0.2">
      <c r="A11" s="140"/>
      <c r="B11" s="144">
        <f>+E43</f>
        <v>2187800</v>
      </c>
      <c r="C11" s="89" t="s">
        <v>222</v>
      </c>
      <c r="D11" s="89"/>
      <c r="E11" s="89">
        <f>+E57</f>
        <v>1913800</v>
      </c>
      <c r="F11" s="164"/>
    </row>
    <row r="12" spans="1:7" s="81" customFormat="1" ht="18.95" customHeight="1" x14ac:dyDescent="0.25">
      <c r="A12" s="140"/>
      <c r="B12" s="89"/>
      <c r="C12" s="145" t="s">
        <v>221</v>
      </c>
      <c r="D12" s="146"/>
      <c r="E12" s="83">
        <f>MIN(E56,D61)*-1</f>
        <v>-840000</v>
      </c>
      <c r="F12" s="165">
        <f>E11+E12</f>
        <v>1073800</v>
      </c>
    </row>
    <row r="13" spans="1:7" s="81" customFormat="1" ht="18.95" customHeight="1" x14ac:dyDescent="0.25">
      <c r="A13" s="140"/>
      <c r="B13" s="143" t="s">
        <v>164</v>
      </c>
      <c r="C13" s="89"/>
      <c r="D13" s="89"/>
      <c r="E13" s="89"/>
      <c r="F13" s="164"/>
    </row>
    <row r="14" spans="1:7" s="81" customFormat="1" ht="18.95" customHeight="1" x14ac:dyDescent="0.2">
      <c r="A14" s="147"/>
      <c r="B14" s="144">
        <v>289</v>
      </c>
      <c r="C14" s="89" t="s">
        <v>479</v>
      </c>
      <c r="D14" s="87">
        <v>43746</v>
      </c>
      <c r="E14" s="89">
        <f>+'502'!F94</f>
        <v>6000000</v>
      </c>
      <c r="F14" s="164"/>
    </row>
    <row r="15" spans="1:7" s="81" customFormat="1" ht="18.95" customHeight="1" x14ac:dyDescent="0.2">
      <c r="A15" s="140"/>
      <c r="B15" s="148"/>
      <c r="C15" s="89" t="s">
        <v>165</v>
      </c>
      <c r="D15" s="89"/>
      <c r="E15" s="89">
        <f>+'502'!F98*-1</f>
        <v>-180000</v>
      </c>
      <c r="F15" s="164"/>
    </row>
    <row r="16" spans="1:7" s="81" customFormat="1" ht="18.95" customHeight="1" x14ac:dyDescent="0.2">
      <c r="A16" s="140"/>
      <c r="B16" s="148">
        <v>100</v>
      </c>
      <c r="C16" s="89" t="s">
        <v>235</v>
      </c>
      <c r="D16" s="88">
        <f>+'502'!F96</f>
        <v>1800000</v>
      </c>
      <c r="E16" s="89">
        <f>ROUND(D16*B14/B16,0)*-1</f>
        <v>-5202000</v>
      </c>
      <c r="F16" s="164"/>
    </row>
    <row r="17" spans="1:6" s="81" customFormat="1" ht="18.95" customHeight="1" x14ac:dyDescent="0.2">
      <c r="A17" s="140"/>
      <c r="B17" s="148">
        <v>117</v>
      </c>
      <c r="C17" s="89" t="s">
        <v>166</v>
      </c>
      <c r="D17" s="88">
        <f>+'502'!F97</f>
        <v>800000</v>
      </c>
      <c r="E17" s="83">
        <f>ROUND(D17*B14/B17,0)*-1</f>
        <v>-1976068</v>
      </c>
      <c r="F17" s="164"/>
    </row>
    <row r="18" spans="1:6" s="81" customFormat="1" ht="18.95" customHeight="1" x14ac:dyDescent="0.2">
      <c r="A18" s="140"/>
      <c r="B18" s="149"/>
      <c r="C18" s="89"/>
      <c r="D18" s="89"/>
      <c r="E18" s="89">
        <f>SUM(E14:E17)</f>
        <v>-1358068</v>
      </c>
      <c r="F18" s="164"/>
    </row>
    <row r="19" spans="1:6" s="81" customFormat="1" ht="18.95" customHeight="1" x14ac:dyDescent="0.25">
      <c r="A19" s="140"/>
      <c r="B19" s="149"/>
      <c r="C19" s="89"/>
      <c r="D19" s="92" t="s">
        <v>167</v>
      </c>
      <c r="E19" s="85">
        <f>+E18*-1</f>
        <v>1358068</v>
      </c>
      <c r="F19" s="166" t="s">
        <v>168</v>
      </c>
    </row>
    <row r="20" spans="1:6" s="81" customFormat="1" ht="18.95" customHeight="1" x14ac:dyDescent="0.25">
      <c r="A20" s="140"/>
      <c r="B20" s="143" t="s">
        <v>169</v>
      </c>
      <c r="C20" s="89"/>
      <c r="D20" s="89"/>
      <c r="E20" s="89"/>
      <c r="F20" s="164"/>
    </row>
    <row r="21" spans="1:6" s="81" customFormat="1" ht="20.100000000000001" customHeight="1" x14ac:dyDescent="0.2">
      <c r="A21" s="150"/>
      <c r="B21" s="89"/>
      <c r="C21" s="89" t="s">
        <v>484</v>
      </c>
      <c r="D21" s="89"/>
      <c r="E21" s="89">
        <f>+'502'!E104</f>
        <v>90000</v>
      </c>
      <c r="F21" s="164"/>
    </row>
    <row r="22" spans="1:6" s="81" customFormat="1" ht="20.100000000000001" customHeight="1" x14ac:dyDescent="0.25">
      <c r="A22" s="151"/>
      <c r="B22" s="89"/>
      <c r="C22" s="89" t="s">
        <v>170</v>
      </c>
      <c r="D22" s="88">
        <f>+'502'!E106</f>
        <v>216000</v>
      </c>
      <c r="E22" s="89">
        <f>ROUND(D22/90*100,0)</f>
        <v>240000</v>
      </c>
      <c r="F22" s="165"/>
    </row>
    <row r="23" spans="1:6" s="81" customFormat="1" ht="20.100000000000001" customHeight="1" x14ac:dyDescent="0.25">
      <c r="A23" s="151"/>
      <c r="B23" s="89"/>
      <c r="C23" s="89" t="s">
        <v>481</v>
      </c>
      <c r="D23" s="89"/>
      <c r="E23" s="83">
        <f>+'502'!E105</f>
        <v>250000</v>
      </c>
      <c r="F23" s="165">
        <f>SUM(E21:E23)</f>
        <v>580000</v>
      </c>
    </row>
    <row r="24" spans="1:6" s="81" customFormat="1" ht="20.100000000000001" customHeight="1" x14ac:dyDescent="0.2">
      <c r="A24" s="152"/>
      <c r="B24" s="89"/>
      <c r="C24" s="89"/>
      <c r="D24" s="89"/>
      <c r="E24" s="89"/>
      <c r="F24" s="167"/>
    </row>
    <row r="25" spans="1:6" s="81" customFormat="1" ht="20.100000000000001" customHeight="1" x14ac:dyDescent="0.25">
      <c r="A25" s="152"/>
      <c r="B25" s="88"/>
      <c r="C25" s="89"/>
      <c r="D25" s="153"/>
      <c r="E25" s="154" t="s">
        <v>188</v>
      </c>
      <c r="F25" s="165">
        <f>SUM(F3:F24)</f>
        <v>3911800</v>
      </c>
    </row>
    <row r="26" spans="1:6" s="81" customFormat="1" ht="20.100000000000001" customHeight="1" x14ac:dyDescent="0.2">
      <c r="A26" s="155"/>
      <c r="B26" s="88"/>
      <c r="C26" s="141" t="s">
        <v>218</v>
      </c>
      <c r="D26" s="89">
        <f>+'502'!E111</f>
        <v>215000</v>
      </c>
      <c r="E26" s="92"/>
      <c r="F26" s="164"/>
    </row>
    <row r="27" spans="1:6" s="81" customFormat="1" ht="20.100000000000001" customHeight="1" x14ac:dyDescent="0.2">
      <c r="A27" s="155"/>
      <c r="B27" s="88"/>
      <c r="C27" s="141" t="s">
        <v>239</v>
      </c>
      <c r="D27" s="92" t="s">
        <v>236</v>
      </c>
      <c r="E27" s="92"/>
      <c r="F27" s="164"/>
    </row>
    <row r="28" spans="1:6" s="81" customFormat="1" ht="20.100000000000001" customHeight="1" x14ac:dyDescent="0.2">
      <c r="A28" s="155"/>
      <c r="B28" s="88"/>
      <c r="C28" s="89" t="s">
        <v>219</v>
      </c>
      <c r="D28" s="83">
        <f>+'502'!E108</f>
        <v>100000</v>
      </c>
      <c r="E28" s="92"/>
      <c r="F28" s="164">
        <f>(D26+D28)*-1</f>
        <v>-315000</v>
      </c>
    </row>
    <row r="29" spans="1:6" s="81" customFormat="1" ht="20.100000000000001" customHeight="1" thickBot="1" x14ac:dyDescent="0.3">
      <c r="A29" s="152"/>
      <c r="B29" s="88"/>
      <c r="C29" s="89"/>
      <c r="D29" s="156"/>
      <c r="E29" s="154" t="s">
        <v>189</v>
      </c>
      <c r="F29" s="168">
        <f>F25+F28</f>
        <v>3596800</v>
      </c>
    </row>
    <row r="30" spans="1:6" s="81" customFormat="1" ht="22.5" customHeight="1" thickTop="1" x14ac:dyDescent="0.2">
      <c r="A30" s="152"/>
      <c r="B30" s="88"/>
      <c r="C30" s="174" t="s">
        <v>190</v>
      </c>
      <c r="D30" s="157">
        <v>0.3</v>
      </c>
      <c r="E30" s="89">
        <f>F29*D30</f>
        <v>1079040</v>
      </c>
      <c r="F30" s="164"/>
    </row>
    <row r="31" spans="1:6" s="81" customFormat="1" ht="22.5" customHeight="1" x14ac:dyDescent="0.2">
      <c r="A31" s="152"/>
      <c r="B31" s="88"/>
      <c r="C31" s="175" t="s">
        <v>238</v>
      </c>
      <c r="D31" s="176">
        <v>0.12</v>
      </c>
      <c r="E31" s="89"/>
      <c r="F31" s="164"/>
    </row>
    <row r="32" spans="1:6" s="81" customFormat="1" ht="20.100000000000001" customHeight="1" x14ac:dyDescent="0.2">
      <c r="A32" s="152"/>
      <c r="B32" s="88"/>
      <c r="C32" s="174" t="s">
        <v>191</v>
      </c>
      <c r="D32" s="157">
        <v>0.04</v>
      </c>
      <c r="E32" s="83">
        <f>ROUND(E30*4%,0)</f>
        <v>43162</v>
      </c>
      <c r="F32" s="164"/>
    </row>
    <row r="33" spans="1:6" s="81" customFormat="1" ht="20.100000000000001" customHeight="1" x14ac:dyDescent="0.25">
      <c r="A33" s="152"/>
      <c r="B33" s="88"/>
      <c r="C33" s="89"/>
      <c r="D33" s="157"/>
      <c r="E33" s="154" t="s">
        <v>192</v>
      </c>
      <c r="F33" s="169">
        <f>E30+E32+E31</f>
        <v>1122202</v>
      </c>
    </row>
    <row r="34" spans="1:6" s="81" customFormat="1" ht="20.100000000000001" customHeight="1" x14ac:dyDescent="0.2">
      <c r="A34" s="152"/>
      <c r="B34" s="89"/>
      <c r="C34" s="89" t="s">
        <v>193</v>
      </c>
      <c r="D34" s="89">
        <f>+'502'!D120</f>
        <v>400000</v>
      </c>
      <c r="E34" s="89"/>
      <c r="F34" s="164"/>
    </row>
    <row r="35" spans="1:6" s="81" customFormat="1" ht="20.100000000000001" customHeight="1" x14ac:dyDescent="0.2">
      <c r="A35" s="152"/>
      <c r="B35" s="89"/>
      <c r="C35" s="89" t="s">
        <v>194</v>
      </c>
      <c r="D35" s="83">
        <f>+'502'!E120</f>
        <v>24000</v>
      </c>
      <c r="E35" s="89">
        <f>(D34+D35)*-1</f>
        <v>-424000</v>
      </c>
      <c r="F35" s="164"/>
    </row>
    <row r="36" spans="1:6" s="81" customFormat="1" ht="27" customHeight="1" x14ac:dyDescent="0.2">
      <c r="A36" s="152"/>
      <c r="B36" s="89"/>
      <c r="C36" s="89" t="s">
        <v>195</v>
      </c>
      <c r="D36" s="89">
        <f>+'502'!D116</f>
        <v>25000</v>
      </c>
      <c r="E36" s="89"/>
      <c r="F36" s="164"/>
    </row>
    <row r="37" spans="1:6" s="81" customFormat="1" ht="15.75" customHeight="1" x14ac:dyDescent="0.2">
      <c r="A37" s="152"/>
      <c r="B37" s="88"/>
      <c r="C37" s="89" t="s">
        <v>195</v>
      </c>
      <c r="D37" s="83">
        <f>+'502'!E116</f>
        <v>45000</v>
      </c>
      <c r="E37" s="83">
        <f>(D36+D37)*-1</f>
        <v>-70000</v>
      </c>
      <c r="F37" s="167">
        <f>E35+E37</f>
        <v>-494000</v>
      </c>
    </row>
    <row r="38" spans="1:6" s="81" customFormat="1" ht="20.100000000000001" customHeight="1" x14ac:dyDescent="0.25">
      <c r="A38" s="152"/>
      <c r="B38" s="88"/>
      <c r="C38" s="89"/>
      <c r="D38" s="89"/>
      <c r="E38" s="158" t="s">
        <v>220</v>
      </c>
      <c r="F38" s="170">
        <f>F33+F37</f>
        <v>628202</v>
      </c>
    </row>
    <row r="39" spans="1:6" s="81" customFormat="1" ht="20.100000000000001" customHeight="1" x14ac:dyDescent="0.2">
      <c r="A39" s="152"/>
      <c r="B39" s="88"/>
      <c r="C39" s="141" t="s">
        <v>196</v>
      </c>
      <c r="D39" s="88" t="s">
        <v>197</v>
      </c>
      <c r="E39" s="89"/>
      <c r="F39" s="164"/>
    </row>
    <row r="40" spans="1:6" s="81" customFormat="1" ht="17.25" customHeight="1" thickBot="1" x14ac:dyDescent="0.3">
      <c r="A40" s="159"/>
      <c r="B40" s="160"/>
      <c r="C40" s="160"/>
      <c r="D40" s="161" t="s">
        <v>220</v>
      </c>
      <c r="E40" s="162" t="s">
        <v>198</v>
      </c>
      <c r="F40" s="171">
        <f>ROUND(+F38,-1)</f>
        <v>628200</v>
      </c>
    </row>
    <row r="41" spans="1:6" s="81" customFormat="1" ht="17.25" customHeight="1" x14ac:dyDescent="0.2">
      <c r="B41" s="353" t="s">
        <v>232</v>
      </c>
      <c r="C41" s="353"/>
      <c r="D41" s="353"/>
      <c r="E41" s="353"/>
      <c r="F41" s="353"/>
    </row>
    <row r="42" spans="1:6" s="81" customFormat="1" ht="18" customHeight="1" x14ac:dyDescent="0.25">
      <c r="B42" s="129" t="s">
        <v>216</v>
      </c>
      <c r="C42" s="128"/>
      <c r="D42" s="128"/>
      <c r="E42" s="127"/>
      <c r="F42" s="127"/>
    </row>
    <row r="43" spans="1:6" s="81" customFormat="1" ht="18" customHeight="1" x14ac:dyDescent="0.2">
      <c r="A43" s="84"/>
      <c r="C43" s="81" t="s">
        <v>172</v>
      </c>
      <c r="E43" s="81">
        <f>+'502'!D51</f>
        <v>2187800</v>
      </c>
    </row>
    <row r="44" spans="1:6" s="81" customFormat="1" ht="18" customHeight="1" x14ac:dyDescent="0.2">
      <c r="A44" s="84"/>
      <c r="B44" s="90" t="s">
        <v>240</v>
      </c>
      <c r="C44" s="107" t="s">
        <v>173</v>
      </c>
      <c r="E44" s="82"/>
    </row>
    <row r="45" spans="1:6" s="81" customFormat="1" ht="18" customHeight="1" x14ac:dyDescent="0.2">
      <c r="A45" s="84"/>
      <c r="B45" s="82" t="s">
        <v>209</v>
      </c>
      <c r="C45" s="81" t="s">
        <v>204</v>
      </c>
      <c r="D45" s="81">
        <f>+'502'!F55</f>
        <v>80000</v>
      </c>
      <c r="E45" s="82"/>
    </row>
    <row r="46" spans="1:6" s="81" customFormat="1" ht="18" customHeight="1" x14ac:dyDescent="0.2">
      <c r="A46" s="84"/>
      <c r="B46" s="82" t="s">
        <v>210</v>
      </c>
      <c r="C46" s="81" t="s">
        <v>174</v>
      </c>
      <c r="D46" s="81">
        <f>+'502'!F56*30%</f>
        <v>189000</v>
      </c>
      <c r="E46" s="82"/>
    </row>
    <row r="47" spans="1:6" s="81" customFormat="1" ht="18" customHeight="1" x14ac:dyDescent="0.2">
      <c r="A47" s="84"/>
      <c r="B47" s="82" t="s">
        <v>211</v>
      </c>
      <c r="C47" s="81" t="s">
        <v>205</v>
      </c>
      <c r="D47" s="81">
        <f>+'502'!F57</f>
        <v>75000</v>
      </c>
      <c r="E47" s="82"/>
    </row>
    <row r="48" spans="1:6" s="81" customFormat="1" ht="18" customHeight="1" x14ac:dyDescent="0.2">
      <c r="A48" s="84"/>
      <c r="B48" s="82" t="s">
        <v>213</v>
      </c>
      <c r="C48" s="81" t="s">
        <v>207</v>
      </c>
      <c r="D48" s="89">
        <f>+'502'!F59</f>
        <v>250000</v>
      </c>
      <c r="E48" s="82"/>
    </row>
    <row r="49" spans="1:7" s="81" customFormat="1" ht="18" customHeight="1" x14ac:dyDescent="0.2">
      <c r="A49" s="84"/>
      <c r="B49" s="82" t="s">
        <v>214</v>
      </c>
      <c r="C49" s="81" t="s">
        <v>208</v>
      </c>
      <c r="D49" s="89">
        <f>+'502'!F60</f>
        <v>80000</v>
      </c>
      <c r="E49" s="82"/>
    </row>
    <row r="50" spans="1:7" s="81" customFormat="1" ht="18" customHeight="1" x14ac:dyDescent="0.2">
      <c r="A50" s="84"/>
      <c r="B50" s="90" t="s">
        <v>240</v>
      </c>
      <c r="C50" s="108" t="s">
        <v>201</v>
      </c>
      <c r="D50" s="83"/>
      <c r="E50" s="84">
        <f>SUM(D44:D50)</f>
        <v>674000</v>
      </c>
    </row>
    <row r="51" spans="1:7" s="81" customFormat="1" ht="18" customHeight="1" x14ac:dyDescent="0.2">
      <c r="A51" s="84"/>
      <c r="B51" s="82" t="s">
        <v>212</v>
      </c>
      <c r="C51" s="81" t="s">
        <v>206</v>
      </c>
      <c r="E51" s="81">
        <f>+'502'!F58*-1</f>
        <v>-410000</v>
      </c>
    </row>
    <row r="52" spans="1:7" s="81" customFormat="1" ht="18" customHeight="1" x14ac:dyDescent="0.2">
      <c r="A52" s="84"/>
      <c r="B52" s="82" t="s">
        <v>175</v>
      </c>
      <c r="C52" s="81" t="s">
        <v>176</v>
      </c>
      <c r="E52" s="81">
        <f>+'502'!D50</f>
        <v>950000</v>
      </c>
      <c r="F52" s="82" t="s">
        <v>177</v>
      </c>
    </row>
    <row r="53" spans="1:7" s="81" customFormat="1" ht="18" customHeight="1" x14ac:dyDescent="0.2">
      <c r="A53" s="84"/>
      <c r="B53" s="82" t="s">
        <v>178</v>
      </c>
      <c r="C53" s="81" t="s">
        <v>179</v>
      </c>
      <c r="E53" s="114">
        <f>+E67*-1</f>
        <v>-2328000</v>
      </c>
      <c r="F53" s="82" t="s">
        <v>180</v>
      </c>
    </row>
    <row r="54" spans="1:7" s="81" customFormat="1" ht="18" customHeight="1" x14ac:dyDescent="0.2">
      <c r="A54" s="84"/>
      <c r="B54" s="82"/>
      <c r="C54" s="109" t="s">
        <v>181</v>
      </c>
      <c r="D54" s="89"/>
      <c r="E54" s="83"/>
      <c r="F54" s="82" t="s">
        <v>182</v>
      </c>
    </row>
    <row r="55" spans="1:7" s="81" customFormat="1" ht="18" customHeight="1" x14ac:dyDescent="0.25">
      <c r="A55" s="84"/>
      <c r="B55" s="82"/>
      <c r="C55" s="86" t="s">
        <v>183</v>
      </c>
      <c r="E55" s="86">
        <f>SUM(E43:E54)</f>
        <v>1073800</v>
      </c>
    </row>
    <row r="56" spans="1:7" s="81" customFormat="1" ht="18" customHeight="1" x14ac:dyDescent="0.2">
      <c r="A56" s="84"/>
      <c r="C56" s="81" t="s">
        <v>184</v>
      </c>
      <c r="E56" s="81">
        <f>+'502'!D47</f>
        <v>840000</v>
      </c>
    </row>
    <row r="57" spans="1:7" s="81" customFormat="1" ht="18" customHeight="1" thickBot="1" x14ac:dyDescent="0.3">
      <c r="A57" s="84"/>
      <c r="C57" s="81" t="s">
        <v>185</v>
      </c>
      <c r="E57" s="91">
        <f>E56+E55</f>
        <v>1913800</v>
      </c>
    </row>
    <row r="58" spans="1:7" s="81" customFormat="1" ht="18" customHeight="1" thickTop="1" x14ac:dyDescent="0.25">
      <c r="A58" s="84"/>
      <c r="B58" s="117" t="s">
        <v>229</v>
      </c>
      <c r="D58" s="93"/>
    </row>
    <row r="59" spans="1:7" s="81" customFormat="1" ht="18" customHeight="1" x14ac:dyDescent="0.2">
      <c r="A59" s="84"/>
      <c r="B59" s="118" t="s">
        <v>230</v>
      </c>
      <c r="C59" s="81" t="s">
        <v>231</v>
      </c>
      <c r="D59" s="81">
        <f>300000*0.9</f>
        <v>270000</v>
      </c>
    </row>
    <row r="60" spans="1:7" s="81" customFormat="1" ht="18" customHeight="1" x14ac:dyDescent="0.2">
      <c r="A60" s="84"/>
      <c r="C60" s="81" t="s">
        <v>186</v>
      </c>
      <c r="D60" s="81">
        <f>(E57-300000)*0.6</f>
        <v>968280</v>
      </c>
    </row>
    <row r="61" spans="1:7" s="81" customFormat="1" ht="18" customHeight="1" thickBot="1" x14ac:dyDescent="0.3">
      <c r="A61" s="84"/>
      <c r="C61" s="81" t="s">
        <v>187</v>
      </c>
      <c r="D61" s="91">
        <f>SUM(D59:D60)</f>
        <v>1238280</v>
      </c>
    </row>
    <row r="62" spans="1:7" s="81" customFormat="1" ht="18" customHeight="1" thickTop="1" x14ac:dyDescent="0.25">
      <c r="B62" s="129" t="s">
        <v>233</v>
      </c>
      <c r="C62" s="129"/>
      <c r="D62" s="129"/>
      <c r="E62" s="129"/>
      <c r="G62" s="82"/>
    </row>
    <row r="63" spans="1:7" s="81" customFormat="1" ht="18" customHeight="1" x14ac:dyDescent="0.2">
      <c r="A63" s="84"/>
      <c r="B63" s="82" t="s">
        <v>215</v>
      </c>
      <c r="C63" s="110" t="str">
        <f>+'502'!D63</f>
        <v>Plant and Machinery</v>
      </c>
      <c r="D63" s="112" t="str">
        <f>+'502'!E63</f>
        <v>Computer &amp; Laptop</v>
      </c>
      <c r="E63" s="82" t="s">
        <v>217</v>
      </c>
      <c r="G63" s="82"/>
    </row>
    <row r="64" spans="1:7" s="81" customFormat="1" ht="18" customHeight="1" x14ac:dyDescent="0.2">
      <c r="A64" s="84"/>
      <c r="B64" s="82" t="s">
        <v>19</v>
      </c>
      <c r="C64" s="111">
        <v>0.15</v>
      </c>
      <c r="D64" s="111">
        <v>0.4</v>
      </c>
      <c r="G64" s="82"/>
    </row>
    <row r="65" spans="1:10" s="81" customFormat="1" ht="18" customHeight="1" x14ac:dyDescent="0.2">
      <c r="A65" s="84"/>
      <c r="B65" s="82" t="s">
        <v>202</v>
      </c>
      <c r="C65" s="121">
        <f>('502'!D65+'502'!D66+'502'!D67)*C64</f>
        <v>812160</v>
      </c>
      <c r="D65" s="119">
        <f>('502'!E65+'502'!E66+'502'!E67)*D64</f>
        <v>1443840</v>
      </c>
      <c r="G65" s="82"/>
    </row>
    <row r="66" spans="1:10" s="81" customFormat="1" ht="18" customHeight="1" x14ac:dyDescent="0.2">
      <c r="A66" s="84"/>
      <c r="B66" s="82" t="s">
        <v>203</v>
      </c>
      <c r="C66" s="122">
        <f>(+'502'!D68+'502'!D69)*C64/2</f>
        <v>25920</v>
      </c>
      <c r="D66" s="120">
        <f>('502'!E68+'502'!E69)*D64/2</f>
        <v>46080</v>
      </c>
      <c r="G66" s="82"/>
      <c r="I66" s="89"/>
      <c r="J66" s="89"/>
    </row>
    <row r="67" spans="1:10" s="81" customFormat="1" ht="18" customHeight="1" thickBot="1" x14ac:dyDescent="0.3">
      <c r="A67" s="125"/>
      <c r="B67" s="113"/>
      <c r="C67" s="124">
        <f>SUM(C65:C66)</f>
        <v>838080</v>
      </c>
      <c r="D67" s="126">
        <f>SUM(D65:D66)</f>
        <v>1489920</v>
      </c>
      <c r="E67" s="123">
        <f>C67+D67</f>
        <v>2328000</v>
      </c>
      <c r="G67" s="82"/>
      <c r="I67" s="89"/>
      <c r="J67" s="89"/>
    </row>
    <row r="68" spans="1:10" s="81" customFormat="1" ht="18" customHeight="1" thickTop="1" x14ac:dyDescent="0.2">
      <c r="A68" s="84"/>
      <c r="C68" s="89"/>
      <c r="D68" s="89"/>
      <c r="G68" s="82"/>
      <c r="I68" s="89"/>
      <c r="J68" s="89"/>
    </row>
    <row r="69" spans="1:10" s="81" customFormat="1" ht="18.95" customHeight="1" x14ac:dyDescent="0.2">
      <c r="A69" s="92"/>
      <c r="B69" s="94">
        <v>1</v>
      </c>
      <c r="C69" s="95" t="s">
        <v>199</v>
      </c>
      <c r="D69" s="96"/>
      <c r="E69" s="249" t="s">
        <v>473</v>
      </c>
      <c r="G69" s="82"/>
    </row>
    <row r="70" spans="1:10" s="81" customFormat="1" ht="18.95" customHeight="1" x14ac:dyDescent="0.2">
      <c r="A70" s="92"/>
      <c r="B70" s="97"/>
      <c r="C70" s="98" t="s">
        <v>474</v>
      </c>
      <c r="D70" s="96"/>
      <c r="E70" s="99"/>
    </row>
    <row r="71" spans="1:10" s="81" customFormat="1" ht="16.5" customHeight="1" x14ac:dyDescent="0.2">
      <c r="A71" s="92"/>
      <c r="B71" s="97">
        <v>2</v>
      </c>
      <c r="C71" s="95" t="s">
        <v>200</v>
      </c>
      <c r="D71" s="96"/>
      <c r="E71" s="251"/>
    </row>
    <row r="72" spans="1:10" s="81" customFormat="1" ht="18.95" customHeight="1" x14ac:dyDescent="0.2">
      <c r="A72" s="92"/>
      <c r="B72" s="94"/>
      <c r="C72" s="100" t="s">
        <v>475</v>
      </c>
      <c r="D72" s="96"/>
      <c r="E72" s="249" t="s">
        <v>473</v>
      </c>
    </row>
    <row r="73" spans="1:10" s="81" customFormat="1" ht="18.95" customHeight="1" x14ac:dyDescent="0.2">
      <c r="A73" s="92"/>
      <c r="B73" s="97">
        <v>3</v>
      </c>
      <c r="C73" s="95" t="s">
        <v>476</v>
      </c>
      <c r="D73" s="101"/>
      <c r="E73" s="99"/>
    </row>
    <row r="74" spans="1:10" s="81" customFormat="1" ht="18.95" customHeight="1" x14ac:dyDescent="0.2">
      <c r="A74" s="92"/>
      <c r="B74" s="94"/>
      <c r="C74" s="98" t="s">
        <v>477</v>
      </c>
      <c r="D74" s="96"/>
      <c r="E74" s="96"/>
    </row>
    <row r="75" spans="1:10" s="81" customFormat="1" ht="18.95" customHeight="1" x14ac:dyDescent="0.2">
      <c r="A75" s="92"/>
      <c r="B75" s="94">
        <v>4</v>
      </c>
      <c r="C75" s="95" t="s">
        <v>478</v>
      </c>
      <c r="D75" s="96"/>
      <c r="E75" s="99"/>
    </row>
    <row r="76" spans="1:10" s="81" customFormat="1" ht="18.95" customHeight="1" x14ac:dyDescent="0.2">
      <c r="A76" s="92"/>
      <c r="B76" s="101"/>
      <c r="C76" s="98" t="s">
        <v>477</v>
      </c>
      <c r="D76" s="96"/>
      <c r="E76" s="96"/>
    </row>
    <row r="77" spans="1:10" s="81" customFormat="1" ht="18.95" customHeight="1" x14ac:dyDescent="0.2">
      <c r="A77" s="92"/>
      <c r="B77" s="82"/>
    </row>
    <row r="78" spans="1:10" s="81" customFormat="1" ht="18.95" customHeight="1" x14ac:dyDescent="0.2">
      <c r="A78" s="92"/>
      <c r="B78" s="82"/>
    </row>
    <row r="79" spans="1:10" s="81" customFormat="1" ht="18.95" customHeight="1" x14ac:dyDescent="0.2">
      <c r="A79" s="92"/>
      <c r="B79" s="82"/>
    </row>
    <row r="80" spans="1:10" s="81" customFormat="1" ht="18.95" customHeight="1" x14ac:dyDescent="0.2">
      <c r="A80" s="92"/>
      <c r="B80" s="82"/>
    </row>
    <row r="81" spans="1:2" s="81" customFormat="1" ht="18.95" customHeight="1" x14ac:dyDescent="0.2">
      <c r="A81" s="92"/>
      <c r="B81" s="82"/>
    </row>
    <row r="82" spans="1:2" s="81" customFormat="1" ht="18.95" customHeight="1" x14ac:dyDescent="0.2">
      <c r="A82" s="92"/>
      <c r="B82" s="82"/>
    </row>
    <row r="83" spans="1:2" s="81" customFormat="1" ht="18.95" customHeight="1" x14ac:dyDescent="0.2">
      <c r="A83" s="92"/>
      <c r="B83" s="82"/>
    </row>
    <row r="84" spans="1:2" s="81" customFormat="1" ht="18.95" customHeight="1" x14ac:dyDescent="0.2">
      <c r="A84" s="92"/>
      <c r="B84" s="82"/>
    </row>
    <row r="85" spans="1:2" s="81" customFormat="1" ht="18.95" customHeight="1" x14ac:dyDescent="0.2">
      <c r="A85" s="92"/>
      <c r="B85" s="82"/>
    </row>
    <row r="86" spans="1:2" s="81" customFormat="1" ht="18.95" customHeight="1" x14ac:dyDescent="0.2">
      <c r="A86" s="92"/>
      <c r="B86" s="82"/>
    </row>
    <row r="87" spans="1:2" s="81" customFormat="1" ht="18.95" customHeight="1" x14ac:dyDescent="0.2">
      <c r="A87" s="92"/>
      <c r="B87" s="82"/>
    </row>
    <row r="88" spans="1:2" s="81" customFormat="1" ht="24" customHeight="1" x14ac:dyDescent="0.2">
      <c r="A88" s="92"/>
      <c r="B88" s="82"/>
    </row>
    <row r="89" spans="1:2" s="81" customFormat="1" ht="18.95" customHeight="1" x14ac:dyDescent="0.2">
      <c r="A89" s="92"/>
      <c r="B89" s="82"/>
    </row>
    <row r="90" spans="1:2" s="81" customFormat="1" ht="18.95" customHeight="1" x14ac:dyDescent="0.2">
      <c r="A90" s="92"/>
      <c r="B90" s="88"/>
    </row>
    <row r="91" spans="1:2" s="81" customFormat="1" ht="18.95" customHeight="1" x14ac:dyDescent="0.25">
      <c r="A91" s="102"/>
      <c r="B91" s="88"/>
    </row>
    <row r="92" spans="1:2" s="81" customFormat="1" ht="18.95" customHeight="1" x14ac:dyDescent="0.25">
      <c r="A92" s="102"/>
      <c r="B92" s="88"/>
    </row>
    <row r="93" spans="1:2" s="81" customFormat="1" ht="19.5" customHeight="1" x14ac:dyDescent="0.2"/>
    <row r="94" spans="1:2" s="81" customFormat="1" ht="15" customHeight="1" x14ac:dyDescent="0.2"/>
    <row r="95" spans="1:2" s="81" customFormat="1" ht="19.5" customHeight="1" x14ac:dyDescent="0.2"/>
    <row r="96" spans="1:2" s="81" customFormat="1" ht="20.100000000000001" customHeight="1" x14ac:dyDescent="0.2"/>
    <row r="97" spans="1:5" s="81" customFormat="1" ht="30.75" customHeight="1" x14ac:dyDescent="0.2">
      <c r="A97" s="103"/>
      <c r="D97" s="82"/>
      <c r="E97" s="82"/>
    </row>
    <row r="98" spans="1:5" s="81" customFormat="1" ht="20.100000000000001" customHeight="1" x14ac:dyDescent="0.2"/>
    <row r="99" spans="1:5" s="81" customFormat="1" ht="22.5" customHeight="1" x14ac:dyDescent="0.2">
      <c r="A99" s="104"/>
      <c r="B99" s="82"/>
    </row>
    <row r="100" spans="1:5" s="81" customFormat="1" ht="20.100000000000001" customHeight="1" x14ac:dyDescent="0.2">
      <c r="A100" s="89"/>
      <c r="B100" s="82"/>
    </row>
    <row r="101" spans="1:5" s="81" customFormat="1" ht="20.100000000000001" customHeight="1" x14ac:dyDescent="0.2">
      <c r="A101" s="89"/>
      <c r="B101" s="82"/>
    </row>
    <row r="102" spans="1:5" s="81" customFormat="1" ht="20.100000000000001" customHeight="1" x14ac:dyDescent="0.2">
      <c r="A102" s="89"/>
      <c r="B102" s="82"/>
    </row>
    <row r="103" spans="1:5" s="81" customFormat="1" ht="20.100000000000001" customHeight="1" x14ac:dyDescent="0.2">
      <c r="A103" s="89"/>
      <c r="B103" s="82"/>
    </row>
    <row r="104" spans="1:5" s="81" customFormat="1" ht="20.100000000000001" customHeight="1" x14ac:dyDescent="0.2">
      <c r="A104" s="92"/>
      <c r="B104" s="82"/>
    </row>
    <row r="105" spans="1:5" s="81" customFormat="1" ht="33" customHeight="1" x14ac:dyDescent="0.2">
      <c r="A105" s="105"/>
    </row>
    <row r="106" spans="1:5" s="81" customFormat="1" ht="18" customHeight="1" x14ac:dyDescent="0.2">
      <c r="A106" s="106"/>
    </row>
    <row r="107" spans="1:5" s="81" customFormat="1" ht="20.100000000000001" customHeight="1" x14ac:dyDescent="0.2">
      <c r="A107" s="92"/>
    </row>
    <row r="108" spans="1:5" s="81" customFormat="1" ht="20.100000000000001" customHeight="1" x14ac:dyDescent="0.2">
      <c r="A108" s="92"/>
      <c r="B108" s="82"/>
    </row>
    <row r="109" spans="1:5" s="81" customFormat="1" ht="20.100000000000001" customHeight="1" x14ac:dyDescent="0.2">
      <c r="A109" s="92"/>
      <c r="B109" s="82"/>
    </row>
    <row r="110" spans="1:5" s="81" customFormat="1" ht="20.100000000000001" customHeight="1" x14ac:dyDescent="0.2">
      <c r="A110" s="92"/>
      <c r="B110" s="82"/>
    </row>
    <row r="111" spans="1:5" s="81" customFormat="1" ht="20.100000000000001" customHeight="1" x14ac:dyDescent="0.2">
      <c r="A111" s="92"/>
      <c r="B111" s="82"/>
    </row>
    <row r="112" spans="1:5" s="81" customFormat="1" ht="20.100000000000001" customHeight="1" x14ac:dyDescent="0.2">
      <c r="A112" s="92"/>
      <c r="B112" s="82"/>
    </row>
    <row r="113" spans="1:2" s="81" customFormat="1" ht="20.100000000000001" customHeight="1" x14ac:dyDescent="0.2">
      <c r="A113" s="92"/>
    </row>
    <row r="114" spans="1:2" s="81" customFormat="1" ht="20.100000000000001" customHeight="1" x14ac:dyDescent="0.25">
      <c r="A114" s="102"/>
      <c r="B114" s="82"/>
    </row>
    <row r="115" spans="1:2" s="81" customFormat="1" ht="20.100000000000001" customHeight="1" x14ac:dyDescent="0.2"/>
    <row r="116" spans="1:2" s="81" customFormat="1" ht="20.100000000000001" customHeight="1" x14ac:dyDescent="0.2"/>
    <row r="117" spans="1:2" s="81" customFormat="1" ht="20.100000000000001" customHeight="1" x14ac:dyDescent="0.2"/>
    <row r="118" spans="1:2" s="81" customFormat="1" ht="20.100000000000001" customHeight="1" x14ac:dyDescent="0.2"/>
    <row r="119" spans="1:2" s="81" customFormat="1" ht="20.100000000000001" customHeight="1" x14ac:dyDescent="0.2"/>
    <row r="120" spans="1:2" s="81" customFormat="1" ht="20.100000000000001" customHeight="1" x14ac:dyDescent="0.2"/>
    <row r="121" spans="1:2" s="81" customFormat="1" ht="20.100000000000001" customHeight="1" x14ac:dyDescent="0.2"/>
    <row r="122" spans="1:2" s="81" customFormat="1" ht="20.100000000000001" customHeight="1" x14ac:dyDescent="0.2"/>
    <row r="123" spans="1:2" s="81" customFormat="1" ht="20.100000000000001" customHeight="1" x14ac:dyDescent="0.2"/>
    <row r="124" spans="1:2" s="81" customFormat="1" ht="20.100000000000001" customHeight="1" x14ac:dyDescent="0.2"/>
    <row r="125" spans="1:2" s="81" customFormat="1" ht="20.100000000000001" customHeight="1" x14ac:dyDescent="0.2"/>
    <row r="126" spans="1:2" s="81" customFormat="1" ht="20.100000000000001" customHeight="1" x14ac:dyDescent="0.2"/>
    <row r="127" spans="1:2" s="81" customFormat="1" ht="20.100000000000001" customHeight="1" x14ac:dyDescent="0.2"/>
    <row r="128" spans="1:2" s="81" customFormat="1" ht="20.100000000000001" customHeight="1" x14ac:dyDescent="0.2"/>
    <row r="129" s="81" customFormat="1" ht="20.100000000000001" customHeight="1" x14ac:dyDescent="0.2"/>
    <row r="130" s="81" customFormat="1" ht="20.100000000000001" customHeight="1" x14ac:dyDescent="0.2"/>
    <row r="131" s="81" customFormat="1" ht="20.100000000000001" customHeight="1" x14ac:dyDescent="0.2"/>
    <row r="132" s="81" customFormat="1" ht="20.100000000000001" customHeight="1" x14ac:dyDescent="0.2"/>
    <row r="133" s="81" customFormat="1" ht="20.100000000000001" customHeight="1" x14ac:dyDescent="0.2"/>
    <row r="134" s="81" customFormat="1" ht="20.100000000000001" customHeight="1" x14ac:dyDescent="0.2"/>
    <row r="135" s="81" customFormat="1" ht="20.100000000000001" customHeight="1" x14ac:dyDescent="0.2"/>
    <row r="136" s="81" customFormat="1" ht="20.100000000000001" customHeight="1" x14ac:dyDescent="0.2"/>
    <row r="137" s="81" customFormat="1" ht="20.100000000000001" customHeight="1" x14ac:dyDescent="0.2"/>
    <row r="138" s="81" customFormat="1" ht="20.100000000000001" customHeight="1" x14ac:dyDescent="0.2"/>
    <row r="139" s="81" customFormat="1" ht="20.100000000000001" customHeight="1" x14ac:dyDescent="0.2"/>
    <row r="140" s="81" customFormat="1" ht="20.100000000000001" customHeight="1" x14ac:dyDescent="0.2"/>
    <row r="141" s="81" customFormat="1" ht="20.100000000000001" customHeight="1" x14ac:dyDescent="0.2"/>
    <row r="142" s="81" customFormat="1" ht="20.100000000000001" customHeight="1" x14ac:dyDescent="0.2"/>
    <row r="143" s="81" customFormat="1" ht="20.100000000000001" customHeight="1" x14ac:dyDescent="0.2"/>
    <row r="144" s="81" customFormat="1" ht="20.100000000000001" customHeight="1" x14ac:dyDescent="0.2"/>
    <row r="145" s="81" customFormat="1" ht="20.100000000000001" customHeight="1" x14ac:dyDescent="0.2"/>
    <row r="146" s="81" customFormat="1" ht="20.100000000000001" customHeight="1" x14ac:dyDescent="0.2"/>
    <row r="147" s="81" customFormat="1" ht="20.100000000000001" customHeight="1" x14ac:dyDescent="0.2"/>
    <row r="148" s="81" customFormat="1" ht="20.100000000000001" customHeight="1" x14ac:dyDescent="0.2"/>
    <row r="149" s="81" customFormat="1" ht="20.100000000000001" customHeight="1" x14ac:dyDescent="0.2"/>
    <row r="150" s="81" customFormat="1" ht="20.100000000000001" customHeight="1" x14ac:dyDescent="0.2"/>
    <row r="151" s="81" customFormat="1" ht="20.100000000000001" customHeight="1" x14ac:dyDescent="0.2"/>
    <row r="152" s="81" customFormat="1" ht="20.100000000000001" customHeight="1" x14ac:dyDescent="0.2"/>
    <row r="153" s="81" customFormat="1" ht="20.100000000000001" customHeight="1" x14ac:dyDescent="0.2"/>
    <row r="154" s="81" customFormat="1" ht="20.100000000000001" customHeight="1" x14ac:dyDescent="0.2"/>
    <row r="155" s="81" customFormat="1" ht="20.100000000000001" customHeight="1" x14ac:dyDescent="0.2"/>
    <row r="156" s="81" customFormat="1" ht="20.100000000000001" customHeight="1" x14ac:dyDescent="0.2"/>
  </sheetData>
  <mergeCells count="2">
    <mergeCell ref="C1:D1"/>
    <mergeCell ref="B41:F41"/>
  </mergeCells>
  <printOptions horizontalCentered="1"/>
  <pageMargins left="0.19685039370078741" right="0.19685039370078741" top="0.19685039370078741" bottom="0.19685039370078741" header="0" footer="0"/>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OI</vt:lpstr>
      <vt:lpstr>502</vt:lpstr>
      <vt:lpstr>Sol-502</vt:lpstr>
      <vt:lpstr>OI!Print_Area</vt:lpstr>
      <vt:lpstr>'Sol-502'!Print_Area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Rathore</dc:creator>
  <cp:lastModifiedBy>Rathore</cp:lastModifiedBy>
  <cp:lastPrinted>2021-02-20T21:28:12Z</cp:lastPrinted>
  <dcterms:created xsi:type="dcterms:W3CDTF">2020-11-25T18:59:50Z</dcterms:created>
  <dcterms:modified xsi:type="dcterms:W3CDTF">2021-02-21T22:18:29Z</dcterms:modified>
</cp:coreProperties>
</file>