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8595" tabRatio="714" activeTab="2"/>
  </bookViews>
  <sheets>
    <sheet name="OI" sheetId="18" r:id="rId1"/>
    <sheet name="502" sheetId="11" r:id="rId2"/>
    <sheet name="Sol-502" sheetId="13" r:id="rId3"/>
  </sheets>
  <externalReferences>
    <externalReference r:id="rId4"/>
    <externalReference r:id="rId5"/>
    <externalReference r:id="rId6"/>
    <externalReference r:id="rId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0">OI!$B$63:$H$70</definedName>
    <definedName name="_xlnm.Print_Area" localSheetId="2">'Sol-502'!$A$1:$F$67</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3" l="1"/>
  <c r="D36" i="13"/>
  <c r="D35" i="13"/>
  <c r="D34" i="13"/>
  <c r="D28" i="13"/>
  <c r="D26" i="13"/>
  <c r="E56" i="13"/>
  <c r="D66" i="13"/>
  <c r="C66" i="13"/>
  <c r="D65" i="13"/>
  <c r="C65" i="13"/>
  <c r="D63" i="13"/>
  <c r="C63" i="13"/>
  <c r="D49" i="13"/>
  <c r="D48" i="13"/>
  <c r="E52" i="13"/>
  <c r="E51" i="13"/>
  <c r="D47" i="13"/>
  <c r="D45" i="13"/>
  <c r="E23" i="13"/>
  <c r="D22" i="13"/>
  <c r="E21" i="13"/>
  <c r="D17" i="13"/>
  <c r="D16" i="13"/>
  <c r="E15" i="13"/>
  <c r="E14" i="13"/>
  <c r="E5" i="13"/>
  <c r="E4" i="13"/>
  <c r="D67" i="13" l="1"/>
  <c r="C67" i="13"/>
  <c r="E37" i="13"/>
  <c r="E35" i="13"/>
  <c r="F28" i="13"/>
  <c r="D59" i="13"/>
  <c r="E22" i="13"/>
  <c r="F23" i="13" s="1"/>
  <c r="E17" i="13"/>
  <c r="E16" i="13"/>
  <c r="E6" i="13"/>
  <c r="D7" i="13" s="1"/>
  <c r="E8" i="13" s="1"/>
  <c r="E67" i="13" l="1"/>
  <c r="E53" i="13" s="1"/>
  <c r="F37" i="13"/>
  <c r="E18" i="13"/>
  <c r="E19" i="13" s="1"/>
  <c r="F8" i="13"/>
  <c r="E70" i="11" l="1"/>
  <c r="D70" i="11"/>
  <c r="F78" i="11"/>
  <c r="F56" i="11"/>
  <c r="D46" i="13" s="1"/>
  <c r="E50" i="13" s="1"/>
  <c r="F31" i="11"/>
  <c r="D30" i="11" s="1"/>
  <c r="D31" i="11" l="1"/>
  <c r="F82" i="11"/>
  <c r="D82" i="11"/>
  <c r="F35" i="11"/>
  <c r="F52" i="11" s="1"/>
  <c r="D52" i="11" l="1"/>
  <c r="D51" i="11"/>
  <c r="E43" i="13" s="1"/>
  <c r="B11" i="13" l="1"/>
  <c r="E55" i="13"/>
  <c r="E57" i="13" s="1"/>
  <c r="D60" i="13" l="1"/>
  <c r="D61" i="13" s="1"/>
  <c r="E12" i="13" s="1"/>
  <c r="E11" i="13"/>
  <c r="F12" i="13" l="1"/>
  <c r="F25" i="13" s="1"/>
  <c r="F29" i="13" s="1"/>
  <c r="E30" i="13" s="1"/>
  <c r="E32" i="13" s="1"/>
  <c r="F33" i="13" s="1"/>
  <c r="F38" i="13" s="1"/>
  <c r="F40" i="13" s="1"/>
</calcChain>
</file>

<file path=xl/sharedStrings.xml><?xml version="1.0" encoding="utf-8"?>
<sst xmlns="http://schemas.openxmlformats.org/spreadsheetml/2006/main" count="585" uniqueCount="485">
  <si>
    <t>Resident</t>
  </si>
  <si>
    <t>139(1)- On or Before due date</t>
  </si>
  <si>
    <t>Particulars</t>
  </si>
  <si>
    <t>Trading Account for the year ending March 31, 2020</t>
  </si>
  <si>
    <t>Amount</t>
  </si>
  <si>
    <t>Particular</t>
  </si>
  <si>
    <t>Opening Stock of finished goods</t>
  </si>
  <si>
    <t>Closing Stock of finished goods</t>
  </si>
  <si>
    <t>Profit and loss Account for the year ending March 31, 2020</t>
  </si>
  <si>
    <t>Rents</t>
  </si>
  <si>
    <t>Insurance</t>
  </si>
  <si>
    <t>Salaries and wages</t>
  </si>
  <si>
    <t>Bonus</t>
  </si>
  <si>
    <t>Commission</t>
  </si>
  <si>
    <t>Audit fee</t>
  </si>
  <si>
    <t>Rent and taxes (IGST)</t>
  </si>
  <si>
    <t>Other expenses (Mis.)</t>
  </si>
  <si>
    <t>Depreciation</t>
  </si>
  <si>
    <t>Plant and Machinery</t>
  </si>
  <si>
    <t>Rate</t>
  </si>
  <si>
    <t>Net Fixed Asset</t>
  </si>
  <si>
    <t>Creditors</t>
  </si>
  <si>
    <t>Long term investment (Quoted)</t>
  </si>
  <si>
    <t>Inventories (Finished Goods)</t>
  </si>
  <si>
    <t>Debtors</t>
  </si>
  <si>
    <t>Cash in hand</t>
  </si>
  <si>
    <t>Balance with bank</t>
  </si>
  <si>
    <r>
      <t>1.</t>
    </r>
    <r>
      <rPr>
        <sz val="7"/>
        <color theme="1"/>
        <rFont val="Times New Roman"/>
        <family val="1"/>
      </rPr>
      <t xml:space="preserve">     </t>
    </r>
    <r>
      <rPr>
        <sz val="12"/>
        <color theme="1"/>
        <rFont val="Times New Roman"/>
        <family val="1"/>
      </rPr>
      <t>Gross rent</t>
    </r>
  </si>
  <si>
    <r>
      <t>2.</t>
    </r>
    <r>
      <rPr>
        <sz val="7"/>
        <color theme="1"/>
        <rFont val="Times New Roman"/>
        <family val="1"/>
      </rPr>
      <t xml:space="preserve">      </t>
    </r>
    <r>
      <rPr>
        <sz val="12"/>
        <color theme="1"/>
        <rFont val="Times New Roman"/>
        <family val="1"/>
      </rPr>
      <t xml:space="preserve">Date of Deposit: </t>
    </r>
  </si>
  <si>
    <r>
      <t>4.</t>
    </r>
    <r>
      <rPr>
        <sz val="7"/>
        <color theme="1"/>
        <rFont val="Times New Roman"/>
        <family val="1"/>
      </rPr>
      <t xml:space="preserve">      </t>
    </r>
    <r>
      <rPr>
        <sz val="12"/>
        <color theme="1"/>
        <rFont val="Times New Roman"/>
        <family val="1"/>
      </rPr>
      <t>Amount</t>
    </r>
  </si>
  <si>
    <r>
      <t>2.</t>
    </r>
    <r>
      <rPr>
        <sz val="7"/>
        <color theme="1"/>
        <rFont val="Times New Roman"/>
        <family val="1"/>
      </rPr>
      <t xml:space="preserve">      </t>
    </r>
    <r>
      <rPr>
        <sz val="12"/>
        <color theme="1"/>
        <rFont val="Times New Roman"/>
        <family val="1"/>
      </rPr>
      <t>TAN</t>
    </r>
  </si>
  <si>
    <r>
      <t>3.</t>
    </r>
    <r>
      <rPr>
        <sz val="7"/>
        <color theme="1"/>
        <rFont val="Times New Roman"/>
        <family val="1"/>
      </rPr>
      <t xml:space="preserve">      </t>
    </r>
    <r>
      <rPr>
        <sz val="12"/>
        <color theme="1"/>
        <rFont val="Times New Roman"/>
        <family val="1"/>
      </rPr>
      <t xml:space="preserve">Amount of TDS deducted </t>
    </r>
  </si>
  <si>
    <r>
      <t>2.</t>
    </r>
    <r>
      <rPr>
        <sz val="7"/>
        <color theme="1"/>
        <rFont val="Times New Roman"/>
        <family val="1"/>
      </rPr>
      <t xml:space="preserve">      </t>
    </r>
    <r>
      <rPr>
        <sz val="12"/>
        <color theme="1"/>
        <rFont val="Times New Roman"/>
        <family val="1"/>
      </rPr>
      <t>Name of the bank:</t>
    </r>
  </si>
  <si>
    <t xml:space="preserve">Addition which was used for 179 days </t>
  </si>
  <si>
    <t>Addition for a period of 180 or more days</t>
  </si>
  <si>
    <t>Sold  asset and used more than 180 days</t>
  </si>
  <si>
    <t>Balance sheet as on March 31, 2020</t>
  </si>
  <si>
    <t>Written down value on 01/04/2019</t>
  </si>
  <si>
    <t>Written down value on 31/03/2020</t>
  </si>
  <si>
    <r>
      <t>1.</t>
    </r>
    <r>
      <rPr>
        <sz val="7"/>
        <color theme="1"/>
        <rFont val="Times New Roman"/>
        <family val="1"/>
      </rPr>
      <t xml:space="preserve">      </t>
    </r>
    <r>
      <rPr>
        <sz val="12"/>
        <color theme="1"/>
        <rFont val="Times New Roman"/>
        <family val="1"/>
      </rPr>
      <t xml:space="preserve">Name of the Tenant </t>
    </r>
  </si>
  <si>
    <t>Repairs to Machinery</t>
  </si>
  <si>
    <r>
      <t>4.</t>
    </r>
    <r>
      <rPr>
        <sz val="7"/>
        <color theme="1"/>
        <rFont val="Times New Roman"/>
        <family val="1"/>
      </rPr>
      <t xml:space="preserve">    </t>
    </r>
    <r>
      <rPr>
        <sz val="12"/>
        <color theme="1"/>
        <rFont val="Times New Roman"/>
        <family val="1"/>
      </rPr>
      <t>House property</t>
    </r>
  </si>
  <si>
    <t>4.  Type of Account</t>
  </si>
  <si>
    <t>Current</t>
  </si>
  <si>
    <t>Saving</t>
  </si>
  <si>
    <t>Repairs to building</t>
  </si>
  <si>
    <t>Travelling expenses</t>
  </si>
  <si>
    <t>Loan from Bank</t>
  </si>
  <si>
    <t>Short term investment (Preference shares)</t>
  </si>
  <si>
    <t>Net Profit transferred to Profit and loss Account</t>
  </si>
  <si>
    <t>5. Name of tenant</t>
  </si>
  <si>
    <t>6. PAN of tenant</t>
  </si>
  <si>
    <t>√</t>
  </si>
  <si>
    <t>Gross Receipt of business (Goods)</t>
  </si>
  <si>
    <t>IGST in respect of goods and services purchased</t>
  </si>
  <si>
    <t>Gross Receipt of business (Services)</t>
  </si>
  <si>
    <t>Net Purchases of traded goods</t>
  </si>
  <si>
    <t>IGST in respect of goods and services supplied</t>
  </si>
  <si>
    <t>Gross Profit transferred to Profit and loss Account</t>
  </si>
  <si>
    <t>Telephone expenses</t>
  </si>
  <si>
    <t>Computer &amp; Laptop</t>
  </si>
  <si>
    <t>Sold  asset and used 179 days</t>
  </si>
  <si>
    <t>Let out</t>
  </si>
  <si>
    <t>Punjab National Bank</t>
  </si>
  <si>
    <t>DELP09235C</t>
  </si>
  <si>
    <t>Punjab National Bank, New Delhi</t>
  </si>
  <si>
    <t>Part H: Information regarding Advance tax and self assessment tax</t>
  </si>
  <si>
    <t>Part K: Information regarding Bank Account</t>
  </si>
  <si>
    <t xml:space="preserve">Direct expenses in Carriage inward </t>
  </si>
  <si>
    <t>Direct expenses in Power and fuel</t>
  </si>
  <si>
    <t>Direct expenses in Other expenses</t>
  </si>
  <si>
    <t xml:space="preserve">1.  Additional Depreciation is not allowed. </t>
  </si>
  <si>
    <t>5. Account preferred for refund credited</t>
  </si>
  <si>
    <t>Part I: Information regarding TDS</t>
  </si>
  <si>
    <t>3.       Fixed deposit Bank Interest 
         (Net value/After TDS of 10%)</t>
  </si>
  <si>
    <t xml:space="preserve">1.          Name </t>
  </si>
  <si>
    <t xml:space="preserve">3.          Status </t>
  </si>
  <si>
    <t>5.          Residential Status in India</t>
  </si>
  <si>
    <t>6.          Return filed in response to notice u/s</t>
  </si>
  <si>
    <t>7.          PAN</t>
  </si>
  <si>
    <t>8.          Aadhaar Number</t>
  </si>
  <si>
    <t>9.          Date of Formation</t>
  </si>
  <si>
    <t>Firm</t>
  </si>
  <si>
    <t xml:space="preserve">Part B: Information regarding Partners </t>
  </si>
  <si>
    <t>Name of Partners</t>
  </si>
  <si>
    <t>Date of admission</t>
  </si>
  <si>
    <t>Percentage of Share</t>
  </si>
  <si>
    <t>PAN</t>
  </si>
  <si>
    <t>Status</t>
  </si>
  <si>
    <t>Individual and working partners</t>
  </si>
  <si>
    <t>Partner for verification</t>
  </si>
  <si>
    <t>-</t>
  </si>
  <si>
    <t>Declaration as</t>
  </si>
  <si>
    <t>Managing Partner</t>
  </si>
  <si>
    <t>Father Name</t>
  </si>
  <si>
    <t>C4. Profit and loss Account</t>
  </si>
  <si>
    <t>Interest to partners @5%</t>
  </si>
  <si>
    <t>C5. Other information regarding Profit and gain from business and profession</t>
  </si>
  <si>
    <t>C6. Depreciation</t>
  </si>
  <si>
    <t>C7. Balance sheet</t>
  </si>
  <si>
    <t>Part D: Information regarding Income from house property</t>
  </si>
  <si>
    <t>D1. Basic details of House property</t>
  </si>
  <si>
    <t>D2. Income details of house property</t>
  </si>
  <si>
    <t xml:space="preserve">Part E: Information regarding Income from Capital Gain </t>
  </si>
  <si>
    <t>E1. Long term Capital Gain</t>
  </si>
  <si>
    <t>Part F: Information regarding Income from other sources</t>
  </si>
  <si>
    <t>Part G: Information regarding Investments u/s 80 C to 80U</t>
  </si>
  <si>
    <t>5. Profits and gains from business of collecting and processing of bio-degradable waste</t>
  </si>
  <si>
    <t xml:space="preserve"> Ratan  Associates</t>
  </si>
  <si>
    <t>AAAFR1245J</t>
  </si>
  <si>
    <t>478525871459</t>
  </si>
  <si>
    <t xml:space="preserve">10/02/1950         Date of commencement (10/04/1950) </t>
  </si>
  <si>
    <t>Sidharth Ratan</t>
  </si>
  <si>
    <t>Atul Ratan</t>
  </si>
  <si>
    <t>Anmol Ratan</t>
  </si>
  <si>
    <t xml:space="preserve">C1. Nature of business: 09015, Wholesale of other textile products </t>
  </si>
  <si>
    <t>Sale promotion expenses</t>
  </si>
  <si>
    <t>Salary to partner (Rs. 35,000 per month to each partner)</t>
  </si>
  <si>
    <t>2. No TDS has been deducted on commission.</t>
  </si>
  <si>
    <t>Proprietor Capital
1. Sidharth Ratan: 2,40,00,000
2. Anmol Ratan: 2,40,00,000</t>
  </si>
  <si>
    <t xml:space="preserve">Veer Ltd </t>
  </si>
  <si>
    <r>
      <t>2.</t>
    </r>
    <r>
      <rPr>
        <sz val="7"/>
        <color theme="1"/>
        <rFont val="Times New Roman"/>
        <family val="1"/>
      </rPr>
      <t xml:space="preserve">       </t>
    </r>
    <r>
      <rPr>
        <sz val="12"/>
        <color theme="1"/>
        <rFont val="Times New Roman"/>
        <family val="1"/>
      </rPr>
      <t>Municipal tax paid</t>
    </r>
  </si>
  <si>
    <r>
      <t>3.</t>
    </r>
    <r>
      <rPr>
        <sz val="7"/>
        <color theme="1"/>
        <rFont val="Times New Roman"/>
        <family val="1"/>
      </rPr>
      <t xml:space="preserve">       </t>
    </r>
    <r>
      <rPr>
        <sz val="12"/>
        <color theme="1"/>
        <rFont val="Times New Roman"/>
        <family val="1"/>
      </rPr>
      <t>Interest on capital borrowed</t>
    </r>
  </si>
  <si>
    <t>1. Full value of consideration receivable from Sale of Building
      (Date of transfer of asset:08/10/2019)</t>
  </si>
  <si>
    <t>2. Value of building as per stamp valuation authority</t>
  </si>
  <si>
    <t>3. Cost of acquisition without index 
(Year of purchase: 2001-02 /CII of 2001-02: 100)</t>
  </si>
  <si>
    <t>4. Cost of improvement without index
(Year of improvement: 2005-06 /CII of 2005-06: 117)</t>
  </si>
  <si>
    <t>3. Expenditure wholly and exclusively in connection with  transfer</t>
  </si>
  <si>
    <t xml:space="preserve">E2. Details of deduction u/s 54EC/54EE/54G/54GA </t>
  </si>
  <si>
    <t>2.      2. Aggregate value of gold received for inadequate consideration (Market price: 10,00,000 &amp; Purchase price: 7,50,000)</t>
  </si>
  <si>
    <r>
      <t>2.</t>
    </r>
    <r>
      <rPr>
        <sz val="7"/>
        <color theme="1"/>
        <rFont val="Times New Roman"/>
        <family val="1"/>
      </rPr>
      <t xml:space="preserve">      </t>
    </r>
    <r>
      <rPr>
        <sz val="12"/>
        <color theme="1"/>
        <rFont val="Times New Roman"/>
        <family val="1"/>
      </rPr>
      <t>Investment under PPF by Sidharth Ratan</t>
    </r>
  </si>
  <si>
    <r>
      <t>3.</t>
    </r>
    <r>
      <rPr>
        <sz val="7"/>
        <color theme="1"/>
        <rFont val="Times New Roman"/>
        <family val="1"/>
      </rPr>
      <t xml:space="preserve">      </t>
    </r>
    <r>
      <rPr>
        <sz val="12"/>
        <color theme="1"/>
        <rFont val="Times New Roman"/>
        <family val="1"/>
      </rPr>
      <t>Investment under PPF by Anmol Ratan</t>
    </r>
  </si>
  <si>
    <r>
      <t>1.</t>
    </r>
    <r>
      <rPr>
        <sz val="7"/>
        <color theme="1"/>
        <rFont val="Times New Roman"/>
        <family val="1"/>
      </rPr>
      <t xml:space="preserve">      </t>
    </r>
    <r>
      <rPr>
        <sz val="12"/>
        <color theme="1"/>
        <rFont val="Times New Roman"/>
        <family val="1"/>
      </rPr>
      <t>BSR Code (Bank of Baroda, Rishikesh)</t>
    </r>
  </si>
  <si>
    <t>0000245</t>
  </si>
  <si>
    <t>0000478</t>
  </si>
  <si>
    <t>Veer Ltd</t>
  </si>
  <si>
    <t>KNPV12374D</t>
  </si>
  <si>
    <t>Bank of Baroda, Rishikesh</t>
  </si>
  <si>
    <t>1. Ratan  Associates is liable to maintain account as per 44AA.</t>
  </si>
  <si>
    <t>1. Amount invested in rural electrification corporation ltd. (REC)  (Date of investment: 24/11/2019)</t>
  </si>
  <si>
    <t>2. Amount invested in National highway authority of India (NHAI) (Date of investment: 24/12/2019)</t>
  </si>
  <si>
    <t>3. Amount invested in Purchase of new land  (Date of investment: 11/03/2020)</t>
  </si>
  <si>
    <t>Case Study on ITR-5 (502)</t>
  </si>
  <si>
    <r>
      <t>AAA</t>
    </r>
    <r>
      <rPr>
        <sz val="12"/>
        <color rgb="FFC00000"/>
        <rFont val="Times New Roman"/>
        <family val="1"/>
      </rPr>
      <t>P</t>
    </r>
    <r>
      <rPr>
        <sz val="12"/>
        <color theme="1"/>
        <rFont val="Times New Roman"/>
        <family val="1"/>
      </rPr>
      <t>R1785H</t>
    </r>
  </si>
  <si>
    <r>
      <t>AAA</t>
    </r>
    <r>
      <rPr>
        <sz val="12"/>
        <color rgb="FFC00000"/>
        <rFont val="Times New Roman"/>
        <family val="1"/>
      </rPr>
      <t>P</t>
    </r>
    <r>
      <rPr>
        <sz val="12"/>
        <rFont val="Times New Roman"/>
        <family val="1"/>
      </rPr>
      <t>R4512M</t>
    </r>
  </si>
  <si>
    <r>
      <t>2. Total sales/turnover/gross receipts of Ratan  Associates’s business exceed Rs. 1 crores</t>
    </r>
    <r>
      <rPr>
        <sz val="12"/>
        <color rgb="FFC00000"/>
        <rFont val="Times New Roman"/>
        <family val="1"/>
      </rPr>
      <t xml:space="preserve"> but not exceedig Rs 5 Crores</t>
    </r>
  </si>
  <si>
    <r>
      <t>Ratan Associates</t>
    </r>
    <r>
      <rPr>
        <b/>
        <sz val="12"/>
        <color rgb="FFC00000"/>
        <rFont val="Times New Roman"/>
        <family val="1"/>
      </rPr>
      <t xml:space="preserve"> is not liable</t>
    </r>
    <r>
      <rPr>
        <b/>
        <sz val="12"/>
        <color theme="1"/>
        <rFont val="Times New Roman"/>
        <family val="1"/>
      </rPr>
      <t xml:space="preserve"> to maintain Audit as per 44AB.</t>
    </r>
  </si>
  <si>
    <t>Gross Profit transferred from Trading  Account</t>
  </si>
  <si>
    <t>1. Other expenses include         
      a) Festival expenses</t>
  </si>
  <si>
    <t xml:space="preserve">      b) Contingent liability </t>
  </si>
  <si>
    <t xml:space="preserve">3. Travelling expenses include Cash payment </t>
  </si>
  <si>
    <t>4. An Amount which is disallowed under section 43B in any previous year 2017-18 but allowable during the previous year regarding contribution to provident fund.</t>
  </si>
  <si>
    <t>5. An Amount  payable to employees as bonus for services rendered is not paid till date of filing of return.</t>
  </si>
  <si>
    <t xml:space="preserve">b) Distribution of diaries </t>
  </si>
  <si>
    <t xml:space="preserve">6. Sale promotion expense include 
a) Expenditure of capital nature </t>
  </si>
  <si>
    <t>Liabilty for Leased Assets</t>
  </si>
  <si>
    <t>1.    Donation to Political Party in Delhi</t>
  </si>
  <si>
    <r>
      <t>4. Donation to Prime Minister National Relief Fund by cheque, Address: South Block, New Delhi-110011, State Code: 09, PAN: AAATP</t>
    </r>
    <r>
      <rPr>
        <sz val="12"/>
        <color rgb="FFC00000"/>
        <rFont val="Times New Roman"/>
        <family val="1"/>
      </rPr>
      <t>4</t>
    </r>
    <r>
      <rPr>
        <sz val="12"/>
        <color theme="1"/>
        <rFont val="Times New Roman"/>
        <family val="1"/>
      </rPr>
      <t>637Q</t>
    </r>
  </si>
  <si>
    <t xml:space="preserve">Income from House Property </t>
  </si>
  <si>
    <t>Rent Received</t>
  </si>
  <si>
    <t>GAV</t>
  </si>
  <si>
    <t>Less Local Taxes paid</t>
  </si>
  <si>
    <t xml:space="preserve">NAV </t>
  </si>
  <si>
    <t xml:space="preserve">Less Intt on Loan </t>
  </si>
  <si>
    <t>Capital Gains</t>
  </si>
  <si>
    <t>Less Exp</t>
  </si>
  <si>
    <t xml:space="preserve">Indexed Improvement  Cost </t>
  </si>
  <si>
    <t>LTCL C/f to AY 2021-22</t>
  </si>
  <si>
    <t xml:space="preserve">Nil </t>
  </si>
  <si>
    <t>Other Sources</t>
  </si>
  <si>
    <t>FDR Interest after 10% TDS</t>
  </si>
  <si>
    <t xml:space="preserve">Income from Business / Profession </t>
  </si>
  <si>
    <t>NP as per P &amp; L A/c</t>
  </si>
  <si>
    <t>Festival - Diwali  50000</t>
  </si>
  <si>
    <t xml:space="preserve">TDS on Commission </t>
  </si>
  <si>
    <t>P &amp; L A/c</t>
  </si>
  <si>
    <t xml:space="preserve">Depreciation  Added </t>
  </si>
  <si>
    <t>BP-11</t>
  </si>
  <si>
    <t xml:space="preserve">DEP </t>
  </si>
  <si>
    <t>Dep Allowed</t>
  </si>
  <si>
    <t>BP-12(i)</t>
  </si>
  <si>
    <t xml:space="preserve">Excess Intt on Cap 5% </t>
  </si>
  <si>
    <t>BP-16</t>
  </si>
  <si>
    <t xml:space="preserve">Adjusted profit </t>
  </si>
  <si>
    <t>Add Remuneration  paid</t>
  </si>
  <si>
    <t>Book profit</t>
  </si>
  <si>
    <t xml:space="preserve">Balance @ 60% </t>
  </si>
  <si>
    <t xml:space="preserve">Remuneration  Allowed </t>
  </si>
  <si>
    <t>Gross Total Income</t>
  </si>
  <si>
    <t>Total Income</t>
  </si>
  <si>
    <t xml:space="preserve">Normal Tax </t>
  </si>
  <si>
    <t xml:space="preserve">Health &amp; Edu Cess </t>
  </si>
  <si>
    <t>Tax Liability</t>
  </si>
  <si>
    <t>TDS by Tenant</t>
  </si>
  <si>
    <t xml:space="preserve">TDS by Bank </t>
  </si>
  <si>
    <t xml:space="preserve">Advance  Tax </t>
  </si>
  <si>
    <t xml:space="preserve">Late Intt &amp; Late Fees </t>
  </si>
  <si>
    <t>Ignored</t>
  </si>
  <si>
    <t>Rounded Off</t>
  </si>
  <si>
    <t>Intt on Capital to Partners</t>
  </si>
  <si>
    <t>Remuneration to Partners</t>
  </si>
  <si>
    <t>Distribution of diaries  20000</t>
  </si>
  <si>
    <t xml:space="preserve">Full </t>
  </si>
  <si>
    <t>Half</t>
  </si>
  <si>
    <t>Contingent Liability</t>
  </si>
  <si>
    <t xml:space="preserve">Travelling Exp-Cash </t>
  </si>
  <si>
    <t>Prov Fund-Prev Years</t>
  </si>
  <si>
    <t>Bonus-not paid</t>
  </si>
  <si>
    <t>Capital Exp</t>
  </si>
  <si>
    <t>OI-7h</t>
  </si>
  <si>
    <t>OI-8Ab</t>
  </si>
  <si>
    <t>OI-9b</t>
  </si>
  <si>
    <t>OI-10b</t>
  </si>
  <si>
    <t>OI-11c</t>
  </si>
  <si>
    <t>OI-7a</t>
  </si>
  <si>
    <t>Dep.</t>
  </si>
  <si>
    <t>Workings - Book Profit</t>
  </si>
  <si>
    <t xml:space="preserve">Total </t>
  </si>
  <si>
    <t>Less Ded u/s 80G</t>
  </si>
  <si>
    <t xml:space="preserve">Less Ded u/s 80GGC </t>
  </si>
  <si>
    <t xml:space="preserve">Tax Payable </t>
  </si>
  <si>
    <t xml:space="preserve">Less Partners' Remu u/s 40(b) </t>
  </si>
  <si>
    <t>Book Profit as per P &amp; L A/c</t>
  </si>
  <si>
    <t>Case-502</t>
  </si>
  <si>
    <t>ITR-5</t>
  </si>
  <si>
    <r>
      <t>Book by Varun &amp; Jyoti,</t>
    </r>
    <r>
      <rPr>
        <sz val="11"/>
        <color rgb="FF7030A0"/>
        <rFont val="Arial"/>
        <family val="2"/>
      </rPr>
      <t xml:space="preserve"> First Edition (Jan-2021) </t>
    </r>
  </si>
  <si>
    <t>Page P-57 to P-63</t>
  </si>
  <si>
    <t>RATAN ASSOCIATES</t>
  </si>
  <si>
    <t>AY 2020-21</t>
  </si>
  <si>
    <t>Partners' Remuneration allowed as per Sec 40(b)</t>
  </si>
  <si>
    <t>Book Profit</t>
  </si>
  <si>
    <t>First  Rs. 300000  @ 90%</t>
  </si>
  <si>
    <r>
      <t xml:space="preserve">Dr S B Rathore, </t>
    </r>
    <r>
      <rPr>
        <i/>
        <sz val="8"/>
        <color rgb="FF2808E8"/>
        <rFont val="Arial"/>
        <family val="2"/>
      </rPr>
      <t>Former Associate Professor of Commerce (Oct-1977 to Dec-2019)</t>
    </r>
    <r>
      <rPr>
        <i/>
        <sz val="8"/>
        <color rgb="FFC00000"/>
        <rFont val="Arial"/>
        <family val="2"/>
      </rPr>
      <t xml:space="preserve">, Shyam Lal College </t>
    </r>
    <r>
      <rPr>
        <i/>
        <sz val="8"/>
        <color rgb="FF7030A0"/>
        <rFont val="Arial"/>
        <family val="2"/>
      </rPr>
      <t xml:space="preserve"> # 9811116835</t>
    </r>
  </si>
  <si>
    <t xml:space="preserve">Workings - Depreciation </t>
  </si>
  <si>
    <t>2 Partners</t>
  </si>
  <si>
    <t xml:space="preserve">Indexed Acq Cost </t>
  </si>
  <si>
    <t>N.A.</t>
  </si>
  <si>
    <t>Filed on 30-09-2020</t>
  </si>
  <si>
    <t xml:space="preserve">Add Surcharge if TI&gt; 100 Lakhs </t>
  </si>
  <si>
    <t>Less 80C: by Partnerrs</t>
  </si>
  <si>
    <t>Allowed</t>
  </si>
  <si>
    <t>i</t>
  </si>
  <si>
    <t>No</t>
  </si>
  <si>
    <t>Service tax</t>
  </si>
  <si>
    <t>Central Goods &amp; Service Tax (CGST)</t>
  </si>
  <si>
    <t>State Goods &amp; Services Tax (SGST)</t>
  </si>
  <si>
    <t>Integrated Goods &amp; Services Tax (IGST)</t>
  </si>
  <si>
    <t>Union Territory Goods &amp; Services Tax  (UTGST)</t>
  </si>
  <si>
    <t>(Select)</t>
  </si>
  <si>
    <t>a</t>
  </si>
  <si>
    <t>b</t>
  </si>
  <si>
    <t>c</t>
  </si>
  <si>
    <t>d</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</si>
  <si>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</si>
  <si>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</si>
  <si>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</si>
  <si>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</si>
  <si>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</si>
  <si>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</si>
  <si>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</si>
  <si>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Increase in the profit or decrease in loss because of deviation, if any, as per Income Computation Disclosure Standards notified under section 145(2) [column 11a(iii) of Schedule ICDS]</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</si>
  <si>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</si>
  <si>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</si>
  <si>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</si>
  <si>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</si>
  <si>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4a</t>
  </si>
  <si>
    <t>Finished goods (if at cost or market rates whichever is less write 1, if at cost write 2, if at market rate write 3)</t>
  </si>
  <si>
    <t>4b</t>
  </si>
  <si>
    <t>Is there any change in stock valuation method (Select)</t>
  </si>
  <si>
    <t>4c</t>
  </si>
  <si>
    <t>Increase in  the profit or loss because of deviation, if any, from the method of valuation specified under section 145A</t>
  </si>
  <si>
    <t>4d</t>
  </si>
  <si>
    <t>e</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</si>
  <si>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</si>
  <si>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</si>
  <si>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</si>
  <si>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</si>
  <si>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</si>
  <si>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</si>
  <si>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</si>
  <si>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</si>
  <si>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</si>
  <si>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</si>
  <si>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</si>
  <si>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</si>
  <si>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</si>
  <si>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</si>
  <si>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</si>
  <si>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</si>
  <si>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</si>
  <si>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</si>
  <si>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6a</t>
  </si>
  <si>
    <t>Premium paid for insurance on the health of employees [36(1)(ib)]</t>
  </si>
  <si>
    <t>6b</t>
  </si>
  <si>
    <t>Any sum paid to an employee as bonus or commission for services rendered, where such sum was otherwise payable to him as profits or dividend. [36(1)(ii)]</t>
  </si>
  <si>
    <t>6c</t>
  </si>
  <si>
    <t>Any amount of interest paid in respect of borrowed capital [36(1)(iii)]</t>
  </si>
  <si>
    <t>6d</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</si>
  <si>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</si>
  <si>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</si>
  <si>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</si>
  <si>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</si>
  <si>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</si>
  <si>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</si>
  <si>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</si>
  <si>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</si>
  <si>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</si>
  <si>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</si>
  <si>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</si>
  <si>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</si>
  <si>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</si>
  <si>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</si>
  <si>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</si>
  <si>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</si>
  <si>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</si>
  <si>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</si>
  <si>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</si>
  <si>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</si>
  <si>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</si>
  <si>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</si>
  <si>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</si>
  <si>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</si>
  <si>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</si>
  <si>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</si>
  <si>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</si>
  <si>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</si>
  <si>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</si>
  <si>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</si>
  <si>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</si>
  <si>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</si>
  <si>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</si>
  <si>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</si>
  <si>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</si>
  <si>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</si>
  <si>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</si>
  <si>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</si>
  <si>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</si>
  <si>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</si>
  <si>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6s</t>
  </si>
  <si>
    <t>BP-14</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</si>
  <si>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</si>
  <si>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</si>
  <si>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</si>
  <si>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</si>
  <si>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</si>
  <si>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</si>
  <si>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</si>
  <si>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</si>
  <si>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</si>
  <si>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</si>
  <si>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</si>
  <si>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</si>
  <si>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</si>
  <si>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</si>
  <si>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</si>
  <si>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</si>
  <si>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</si>
  <si>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</si>
  <si>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</si>
  <si>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</si>
  <si>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</si>
  <si>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BP-15</t>
  </si>
  <si>
    <t>A</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</si>
  <si>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</si>
  <si>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</si>
  <si>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</si>
  <si>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</si>
  <si>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</si>
  <si>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</si>
  <si>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</si>
  <si>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</si>
  <si>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</si>
  <si>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</si>
  <si>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</si>
  <si>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</si>
  <si>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</si>
  <si>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</si>
  <si>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</si>
  <si>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</si>
  <si>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</si>
  <si>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</si>
  <si>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</si>
  <si>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</si>
  <si>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B</t>
  </si>
  <si>
    <t>Any amount disallowed under section 40 in any preceding previous year but allowable during the previous year</t>
  </si>
  <si>
    <t>8B</t>
  </si>
  <si>
    <t>BP-30</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</si>
  <si>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</si>
  <si>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</si>
  <si>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</si>
  <si>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</si>
  <si>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</si>
  <si>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</si>
  <si>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</si>
  <si>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</si>
  <si>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</si>
  <si>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</si>
  <si>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9f</t>
  </si>
  <si>
    <t>BP-17</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</si>
  <si>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</si>
  <si>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</si>
  <si>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</si>
  <si>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</si>
  <si>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</si>
  <si>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</si>
  <si>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</si>
  <si>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</si>
  <si>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</si>
  <si>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</si>
  <si>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</si>
  <si>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</si>
  <si>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</si>
  <si>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</si>
  <si>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</si>
  <si>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</si>
  <si>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</si>
  <si>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BP-31</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</si>
  <si>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</si>
  <si>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</si>
  <si>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</si>
  <si>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</si>
  <si>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</si>
  <si>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</si>
  <si>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</si>
  <si>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</si>
  <si>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</si>
  <si>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</si>
  <si>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BP-18</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</si>
  <si>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</si>
  <si>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</si>
  <si>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</si>
  <si>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</si>
  <si>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</si>
  <si>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</si>
  <si>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</si>
  <si>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</si>
  <si>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</si>
  <si>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</si>
  <si>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</si>
  <si>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</si>
  <si>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</si>
  <si>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</si>
  <si>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</si>
  <si>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</si>
  <si>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</si>
  <si>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</si>
  <si>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</si>
  <si>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</si>
  <si>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</si>
  <si>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</si>
  <si>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 xml:space="preserve">Schedule -BP </t>
  </si>
  <si>
    <t>OI-6</t>
  </si>
  <si>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</si>
  <si>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t>OI-7</t>
  </si>
  <si>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</si>
  <si>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t>OI-8A</t>
  </si>
  <si>
    <t>OI-9</t>
  </si>
  <si>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</si>
  <si>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t>OI-11</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</si>
  <si>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</si>
  <si>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t>OI-8B</t>
  </si>
  <si>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</si>
  <si>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t>OI-10</t>
  </si>
  <si>
    <t xml:space="preserve">Whether assessee is exercising Option </t>
  </si>
  <si>
    <r>
      <t xml:space="preserve">Amounts </t>
    </r>
    <r>
      <rPr>
        <b/>
        <sz val="11"/>
        <color rgb="FFC00000"/>
        <rFont val="Arial"/>
        <family val="2"/>
      </rPr>
      <t>debited</t>
    </r>
    <r>
      <rPr>
        <b/>
        <sz val="11"/>
        <rFont val="Arial"/>
        <family val="2"/>
      </rPr>
      <t xml:space="preserve"> to the profit and loss account, to the extent disallowable under section 36 (</t>
    </r>
    <r>
      <rPr>
        <b/>
        <sz val="11"/>
        <color rgb="FF2808E8"/>
        <rFont val="Arial"/>
        <family val="2"/>
      </rPr>
      <t>6t</t>
    </r>
    <r>
      <rPr>
        <b/>
        <sz val="11"/>
        <rFont val="Arial"/>
        <family val="2"/>
      </rPr>
      <t xml:space="preserve"> of Part A-OI)</t>
    </r>
  </si>
  <si>
    <r>
      <t xml:space="preserve">Amounts </t>
    </r>
    <r>
      <rPr>
        <b/>
        <sz val="11"/>
        <color rgb="FFC00000"/>
        <rFont val="Arial"/>
        <family val="2"/>
      </rPr>
      <t>debited</t>
    </r>
    <r>
      <rPr>
        <b/>
        <sz val="11"/>
        <rFont val="Arial"/>
        <family val="2"/>
      </rPr>
      <t xml:space="preserve"> to the profit and loss account, to the extent disallowable under section 40A (9</t>
    </r>
    <r>
      <rPr>
        <b/>
        <sz val="11"/>
        <color rgb="FF2808E8"/>
        <rFont val="Arial"/>
        <family val="2"/>
      </rPr>
      <t>g</t>
    </r>
    <r>
      <rPr>
        <b/>
        <sz val="11"/>
        <rFont val="Arial"/>
        <family val="2"/>
      </rPr>
      <t xml:space="preserve"> of Part-OI)</t>
    </r>
  </si>
  <si>
    <t>t</t>
  </si>
  <si>
    <t>Total amount disallowable under section 40A (Total of 9a to 9f)</t>
  </si>
  <si>
    <t>9g</t>
  </si>
  <si>
    <t>Total amount disallowable under section 36 (total of 6a to 6s)</t>
  </si>
  <si>
    <t>6t</t>
  </si>
  <si>
    <t>Marked  to Market Loss</t>
  </si>
  <si>
    <t>Expenditure for purchase of Sugarcane in excess of Govt Approved Price u/s 36(1)(xvii)</t>
  </si>
  <si>
    <t xml:space="preserve">Not Linked with General (2) </t>
  </si>
  <si>
    <t>Manually as usual -  P &amp; L A/c at 52(ii)(a)</t>
  </si>
  <si>
    <t xml:space="preserve">Manually as usual -  P &amp; L A/c (S No. 46)  </t>
  </si>
  <si>
    <t>Excess Intt on Capital (More than 12%)</t>
  </si>
  <si>
    <t xml:space="preserve"> Schedule OI at S.No. 8A(h) </t>
  </si>
  <si>
    <t xml:space="preserve">Excess - Partners' Remuneration as per Sec 40(b) </t>
  </si>
  <si>
    <t xml:space="preserve">Sale of Building </t>
  </si>
  <si>
    <t xml:space="preserve">Less Std Ded 30 % </t>
  </si>
  <si>
    <t>Gift (in Kind) exceeding Rs. 50000</t>
  </si>
  <si>
    <r>
      <t>AAA</t>
    </r>
    <r>
      <rPr>
        <sz val="12"/>
        <color rgb="FFC00000"/>
        <rFont val="Times New Roman"/>
        <family val="1"/>
      </rPr>
      <t>C</t>
    </r>
    <r>
      <rPr>
        <sz val="12"/>
        <color theme="1"/>
        <rFont val="Times New Roman"/>
        <family val="1"/>
      </rPr>
      <t>V1274R</t>
    </r>
  </si>
  <si>
    <r>
      <t xml:space="preserve">1.       Bank </t>
    </r>
    <r>
      <rPr>
        <sz val="12"/>
        <color rgb="FFC00000"/>
        <rFont val="Times New Roman"/>
        <family val="1"/>
      </rPr>
      <t xml:space="preserve">Saving </t>
    </r>
    <r>
      <rPr>
        <sz val="12"/>
        <color theme="1"/>
        <rFont val="Times New Roman"/>
        <family val="1"/>
      </rPr>
      <t>Interest 
          (As per Interest certificate issued by bank)</t>
    </r>
  </si>
  <si>
    <r>
      <rPr>
        <sz val="11"/>
        <color rgb="FFC00000"/>
        <rFont val="Arial"/>
        <family val="2"/>
      </rPr>
      <t>Saving</t>
    </r>
    <r>
      <rPr>
        <sz val="11"/>
        <color theme="1"/>
        <rFont val="Arial"/>
        <family val="2"/>
      </rPr>
      <t xml:space="preserve"> Bank Interest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</si>
</sst>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3" x14ac:knownFonts="1">
    <font>
      <sz val="11"/>
      <color theme="1"/>
      <name val="Calibri"/>
      <family val="2"/>
      <scheme val="minor"/>
    </font>
    <font>
      <sz val="12"/>
      <color theme="1"/>
      <name val="Times New Roman"/>
      <family val="1"/>
    </font>
    <font>
      <sz val="7"/>
      <color theme="1"/>
      <name val="Times New Roman"/>
      <family val="1"/>
    </font>
    <font>
      <sz val="12"/>
      <color rgb="FF000000"/>
      <name val="Times New Roman"/>
      <family val="1"/>
    </font>
    <font>
      <sz val="14"/>
      <color theme="1"/>
      <name val="Times New Roman"/>
      <family val="1"/>
    </font>
    <font>
      <sz val="11"/>
      <color theme="1"/>
      <name val="Times New Roman"/>
      <family val="1"/>
    </font>
    <font>
      <sz val="12"/>
      <color theme="4" tint="-0.249977111117893"/>
      <name val="Times New Roman"/>
      <family val="1"/>
    </font>
    <font>
      <b/>
      <sz val="12"/>
      <color theme="1"/>
      <name val="Times New Roman"/>
      <family val="1"/>
    </font>
    <font>
      <b/>
      <sz val="11"/>
      <color theme="1"/>
      <name val="Times New Roman"/>
      <family val="1"/>
    </font>
    <font>
      <sz val="12"/>
      <color theme="1"/>
      <name val="Calibri"/>
      <family val="2"/>
    </font>
    <font>
      <b/>
      <sz val="14"/>
      <color rgb="FF000000"/>
      <name val="Times New Roman"/>
      <family val="1"/>
    </font>
    <font>
      <sz val="12"/>
      <name val="Times New Roman"/>
      <family val="1"/>
    </font>
    <font>
      <b/>
      <sz val="12"/>
      <color rgb="FF00B0F0"/>
      <name val="Times New Roman"/>
      <family val="1"/>
    </font>
    <font>
      <sz val="12"/>
      <color rgb="FF00B0F0"/>
      <name val="Times New Roman"/>
      <family val="1"/>
    </font>
    <font>
      <b/>
      <sz val="12"/>
      <color rgb="FFC00000"/>
      <name val="Times New Roman"/>
      <family val="1"/>
    </font>
    <font>
      <sz val="12"/>
      <color rgb="FFC00000"/>
      <name val="Times New Roman"/>
      <family val="1"/>
    </font>
    <font>
      <sz val="11"/>
      <color theme="1"/>
      <name val="Calibri"/>
      <family val="2"/>
      <scheme val="minor"/>
    </font>
    <font>
      <sz val="11"/>
      <color rgb="FF081DB8"/>
      <name val="Arial"/>
      <family val="2"/>
    </font>
    <font>
      <sz val="11"/>
      <color theme="1"/>
      <name val="Arial"/>
      <family val="2"/>
    </font>
    <font>
      <b/>
      <sz val="11"/>
      <name val="Arial"/>
      <family val="2"/>
    </font>
    <font>
      <b/>
      <sz val="11"/>
      <color theme="1"/>
      <name val="Arial"/>
      <family val="2"/>
    </font>
    <font>
      <sz val="9"/>
      <color theme="1"/>
      <name val="Arial"/>
      <family val="2"/>
    </font>
    <font>
      <u/>
      <sz val="11"/>
      <color theme="10"/>
      <name val="Calibri"/>
      <family val="2"/>
      <scheme val="minor"/>
    </font>
    <font>
      <u/>
      <sz val="11"/>
      <color theme="1"/>
      <name val="Arial"/>
      <family val="2"/>
    </font>
    <font>
      <sz val="10"/>
      <color theme="1"/>
      <name val="Arial"/>
      <family val="2"/>
    </font>
    <font>
      <sz val="11"/>
      <name val="Arial"/>
      <family val="2"/>
    </font>
    <font>
      <i/>
      <sz val="11"/>
      <color theme="1"/>
      <name val="Arial"/>
      <family val="2"/>
    </font>
    <font>
      <b/>
      <sz val="11"/>
      <color rgb="FFC00000"/>
      <name val="Arial"/>
      <family val="2"/>
    </font>
    <font>
      <b/>
      <sz val="11"/>
      <color rgb="FF081DB8"/>
      <name val="Arial"/>
      <family val="2"/>
    </font>
    <font>
      <b/>
      <i/>
      <sz val="9"/>
      <color theme="1"/>
      <name val="Arial"/>
      <family val="2"/>
    </font>
    <font>
      <b/>
      <sz val="10"/>
      <color rgb="FF081DB8"/>
      <name val="Arial"/>
      <family val="2"/>
    </font>
    <font>
      <sz val="11"/>
      <color rgb="FFC00000"/>
      <name val="Arial"/>
      <family val="2"/>
    </font>
    <font>
      <i/>
      <sz val="11"/>
      <name val="Arial"/>
      <family val="2"/>
    </font>
    <font>
      <i/>
      <sz val="11"/>
      <color rgb="FF00B050"/>
      <name val="Arial"/>
      <family val="2"/>
    </font>
    <font>
      <sz val="11"/>
      <color rgb="FF00B050"/>
      <name val="Arial"/>
      <family val="2"/>
    </font>
    <font>
      <sz val="8"/>
      <color theme="1"/>
      <name val="Arial"/>
      <family val="2"/>
    </font>
    <font>
      <sz val="11"/>
      <color rgb="FF00B0F0"/>
      <name val="Arial"/>
      <family val="2"/>
    </font>
    <font>
      <b/>
      <sz val="11"/>
      <color rgb="FF00B0F0"/>
      <name val="Arial"/>
      <family val="2"/>
    </font>
    <font>
      <b/>
      <sz val="11"/>
      <color rgb="FF2808E8"/>
      <name val="Arial"/>
      <family val="2"/>
    </font>
    <font>
      <b/>
      <sz val="9"/>
      <color rgb="FFC00000"/>
      <name val="Arial"/>
      <family val="2"/>
    </font>
    <font>
      <sz val="10"/>
      <color rgb="FF2808E8"/>
      <name val="Arial"/>
      <family val="2"/>
    </font>
    <font>
      <sz val="11"/>
      <color rgb="FF7030A0"/>
      <name val="Arial"/>
      <family val="2"/>
    </font>
    <font>
      <sz val="10"/>
      <color rgb="FF00B050"/>
      <name val="Arial"/>
      <family val="2"/>
    </font>
    <font>
      <b/>
      <sz val="10"/>
      <color rgb="FFC00000"/>
      <name val="Arial"/>
      <family val="2"/>
    </font>
    <font>
      <sz val="11"/>
      <color rgb="FF2808E8"/>
      <name val="Arial"/>
      <family val="2"/>
    </font>
    <font>
      <b/>
      <sz val="12"/>
      <color rgb="FFC00000"/>
      <name val="Arial"/>
      <family val="2"/>
    </font>
    <font>
      <i/>
      <sz val="8"/>
      <color rgb="FFC00000"/>
      <name val="Arial"/>
      <family val="2"/>
    </font>
    <font>
      <i/>
      <sz val="8"/>
      <color rgb="FF2808E8"/>
      <name val="Arial"/>
      <family val="2"/>
    </font>
    <font>
      <i/>
      <sz val="8"/>
      <color rgb="FF7030A0"/>
      <name val="Arial"/>
      <family val="2"/>
    </font>
    <font>
      <b/>
      <sz val="9"/>
      <color rgb="FF081DB8"/>
      <name val="Arial"/>
      <family val="2"/>
    </font>
    <font>
      <i/>
      <sz val="11"/>
      <color theme="2" tint="-0.249977111117893"/>
      <name val="Arial"/>
      <family val="2"/>
    </font>
    <font>
      <sz val="11"/>
      <color theme="2" tint="-0.249977111117893"/>
      <name val="Arial"/>
      <family val="2"/>
    </font>
    <font>
      <b/>
      <sz val="11"/>
      <color indexed="9"/>
      <name val="Arial"/>
      <family val="2"/>
    </font>
    <font>
      <b/>
      <sz val="11"/>
      <color indexed="10"/>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b/>
      <sz val="11"/>
      <color rgb="FF3314EC"/>
      <name val="Arial"/>
      <family val="2"/>
    </font>
    <font>
      <sz val="14"/>
      <color rgb="FFC00000"/>
      <name val="Arial"/>
      <family val="2"/>
    </font>
    <font>
      <b/>
      <i/>
      <sz val="11"/>
      <name val="Arial"/>
      <family val="2"/>
    </font>
    <font>
      <b/>
      <i/>
      <sz val="11"/>
      <color rgb="FF7030A0"/>
      <name val="Arial"/>
      <family val="2"/>
    </font>
    <font>
      <i/>
      <sz val="11"/>
      <color rgb="FF7030A0"/>
      <name val="Arial"/>
      <family val="2"/>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theme="7"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354">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justify" vertical="center"/>
    </xf>
    <xf numFmtId="0" fontId="1" fillId="0" borderId="0" xfId="0" applyFont="1" applyFill="1" applyBorder="1" applyAlignment="1">
      <alignment horizontal="justify" vertical="center"/>
    </xf>
    <xf numFmtId="0" fontId="5" fillId="0" borderId="0" xfId="0" applyFont="1" applyFill="1" applyBorder="1"/>
    <xf numFmtId="0" fontId="5" fillId="0" borderId="0" xfId="0" applyFont="1" applyFill="1" applyBorder="1" applyAlignment="1">
      <alignment vertical="center"/>
    </xf>
    <xf numFmtId="0" fontId="1" fillId="0" borderId="0" xfId="0" applyFont="1" applyFill="1" applyBorder="1"/>
    <xf numFmtId="1" fontId="1" fillId="0" borderId="0" xfId="0" applyNumberFormat="1"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xf numFmtId="1" fontId="5" fillId="0" borderId="0"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inden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xf numFmtId="0" fontId="7" fillId="0" borderId="0" xfId="0" applyFont="1" applyFill="1" applyBorder="1" applyAlignment="1">
      <alignment vertical="center"/>
    </xf>
    <xf numFmtId="0" fontId="1"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9" fontId="1" fillId="0" borderId="1" xfId="0" applyNumberFormat="1" applyFont="1" applyFill="1" applyBorder="1" applyAlignment="1">
      <alignment horizontal="center"/>
    </xf>
    <xf numFmtId="0" fontId="8" fillId="0" borderId="2" xfId="0" applyFont="1" applyFill="1" applyBorder="1"/>
    <xf numFmtId="0" fontId="7" fillId="0" borderId="2" xfId="0" applyFont="1" applyFill="1" applyBorder="1" applyAlignment="1">
      <alignment vertical="center" wrapText="1"/>
    </xf>
    <xf numFmtId="1" fontId="7"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3" fontId="1" fillId="0" borderId="0" xfId="0" applyNumberFormat="1" applyFont="1" applyFill="1" applyBorder="1"/>
    <xf numFmtId="3" fontId="1" fillId="0" borderId="0" xfId="0" applyNumberFormat="1" applyFont="1" applyFill="1" applyBorder="1" applyAlignment="1">
      <alignment horizontal="center"/>
    </xf>
    <xf numFmtId="0" fontId="8" fillId="0" borderId="0" xfId="0" applyFont="1" applyFill="1" applyBorder="1"/>
    <xf numFmtId="0" fontId="1" fillId="0" borderId="0" xfId="0" applyFont="1" applyFill="1" applyBorder="1" applyAlignment="1">
      <alignment horizontal="left" wrapText="1"/>
    </xf>
    <xf numFmtId="0" fontId="10"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9" xfId="0" applyFont="1" applyFill="1" applyBorder="1" applyAlignment="1">
      <alignment vertical="center" wrapText="1"/>
    </xf>
    <xf numFmtId="1" fontId="1" fillId="0" borderId="9" xfId="0" applyNumberFormat="1" applyFont="1" applyFill="1" applyBorder="1" applyAlignment="1">
      <alignment horizontal="center" vertical="center" wrapText="1"/>
    </xf>
    <xf numFmtId="0" fontId="1" fillId="0" borderId="10" xfId="0" applyFont="1" applyFill="1" applyBorder="1" applyAlignment="1">
      <alignment vertical="center" wrapText="1"/>
    </xf>
    <xf numFmtId="1" fontId="1" fillId="0" borderId="9"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5" fillId="0" borderId="1" xfId="0" applyFont="1" applyFill="1" applyBorder="1"/>
    <xf numFmtId="0" fontId="1" fillId="0" borderId="0" xfId="0" applyFont="1" applyFill="1" applyBorder="1" applyAlignment="1">
      <alignment horizontal="left" vertical="center" wrapText="1" indent="3"/>
    </xf>
    <xf numFmtId="14" fontId="6" fillId="0" borderId="0" xfId="0" applyNumberFormat="1" applyFont="1" applyFill="1" applyBorder="1" applyAlignment="1">
      <alignment horizontal="center" vertical="center" wrapText="1"/>
    </xf>
    <xf numFmtId="0" fontId="1" fillId="0" borderId="1" xfId="0" applyFont="1" applyFill="1" applyBorder="1" applyAlignment="1">
      <alignment horizontal="left" vertical="center" wrapText="1" indent="3"/>
    </xf>
    <xf numFmtId="14" fontId="1" fillId="0" borderId="1" xfId="0" applyNumberFormat="1" applyFont="1" applyFill="1" applyBorder="1" applyAlignment="1">
      <alignment horizontal="left" vertical="center" wrapText="1" indent="3"/>
    </xf>
    <xf numFmtId="9" fontId="1" fillId="0" borderId="1" xfId="0" applyNumberFormat="1" applyFont="1" applyFill="1" applyBorder="1" applyAlignment="1">
      <alignment horizontal="left" vertical="center" wrapText="1" indent="3"/>
    </xf>
    <xf numFmtId="14"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9" fontId="1" fillId="0" borderId="0" xfId="0" applyNumberFormat="1" applyFont="1" applyFill="1" applyBorder="1" applyAlignment="1">
      <alignment horizontal="center"/>
    </xf>
    <xf numFmtId="3" fontId="1" fillId="0" borderId="0"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1" fillId="0" borderId="0" xfId="0" applyFont="1" applyAlignment="1"/>
    <xf numFmtId="1" fontId="13" fillId="0" borderId="2"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1" fontId="1" fillId="0" borderId="0" xfId="0" applyNumberFormat="1" applyFont="1" applyFill="1" applyBorder="1" applyAlignment="1">
      <alignment vertical="center"/>
    </xf>
    <xf numFmtId="0" fontId="1" fillId="0" borderId="1" xfId="0" applyFont="1" applyBorder="1" applyAlignment="1">
      <alignment horizontal="center" wrapText="1"/>
    </xf>
    <xf numFmtId="1" fontId="1" fillId="0" borderId="1" xfId="0" applyNumberFormat="1" applyFont="1" applyBorder="1" applyAlignment="1">
      <alignment horizontal="center" wrapText="1"/>
    </xf>
    <xf numFmtId="0" fontId="1" fillId="0" borderId="12" xfId="0" applyFont="1" applyBorder="1" applyAlignment="1">
      <alignment horizontal="left" wrapText="1"/>
    </xf>
    <xf numFmtId="0" fontId="5" fillId="0" borderId="11" xfId="0" applyFont="1" applyFill="1" applyBorder="1"/>
    <xf numFmtId="0" fontId="1" fillId="0" borderId="11" xfId="0" applyFont="1" applyBorder="1" applyAlignment="1">
      <alignment horizontal="left" wrapText="1"/>
    </xf>
    <xf numFmtId="0" fontId="1" fillId="0" borderId="6" xfId="0" applyFont="1" applyBorder="1" applyAlignment="1">
      <alignment horizontal="left" wrapText="1"/>
    </xf>
    <xf numFmtId="0" fontId="5" fillId="0" borderId="7" xfId="0" applyFont="1" applyFill="1" applyBorder="1"/>
    <xf numFmtId="0" fontId="1" fillId="0" borderId="7" xfId="0" applyFont="1" applyBorder="1" applyAlignment="1">
      <alignment horizontal="left" wrapText="1"/>
    </xf>
    <xf numFmtId="0" fontId="1" fillId="0" borderId="5" xfId="0" applyFont="1" applyBorder="1" applyAlignment="1">
      <alignment horizontal="left" wrapText="1"/>
    </xf>
    <xf numFmtId="1" fontId="18" fillId="0" borderId="0" xfId="0" applyNumberFormat="1" applyFont="1" applyFill="1"/>
    <xf numFmtId="1" fontId="18" fillId="0" borderId="0" xfId="0" applyNumberFormat="1" applyFont="1" applyFill="1" applyAlignment="1"/>
    <xf numFmtId="1" fontId="18" fillId="0" borderId="0" xfId="0" applyNumberFormat="1" applyFont="1" applyFill="1" applyAlignment="1">
      <alignment horizontal="center"/>
    </xf>
    <xf numFmtId="1" fontId="18" fillId="0" borderId="7" xfId="0" applyNumberFormat="1" applyFont="1" applyFill="1" applyBorder="1" applyAlignment="1"/>
    <xf numFmtId="1" fontId="18" fillId="0" borderId="0" xfId="0" applyNumberFormat="1" applyFont="1" applyFill="1" applyAlignment="1">
      <alignment horizontal="right"/>
    </xf>
    <xf numFmtId="1" fontId="18" fillId="0" borderId="7" xfId="0" applyNumberFormat="1" applyFont="1" applyFill="1" applyBorder="1" applyAlignment="1">
      <alignment horizontal="right"/>
    </xf>
    <xf numFmtId="1" fontId="20" fillId="0" borderId="0" xfId="0" applyNumberFormat="1" applyFont="1" applyFill="1" applyAlignment="1"/>
    <xf numFmtId="164" fontId="18" fillId="0" borderId="0" xfId="0" applyNumberFormat="1" applyFont="1" applyFill="1" applyBorder="1" applyAlignment="1">
      <alignment horizontal="center"/>
    </xf>
    <xf numFmtId="1" fontId="18" fillId="0" borderId="0" xfId="0" applyNumberFormat="1" applyFont="1" applyFill="1" applyBorder="1" applyAlignment="1">
      <alignment horizontal="center"/>
    </xf>
    <xf numFmtId="1" fontId="18" fillId="0" borderId="0" xfId="0" applyNumberFormat="1" applyFont="1" applyFill="1" applyBorder="1" applyAlignment="1"/>
    <xf numFmtId="1" fontId="25" fillId="0" borderId="0" xfId="0" applyNumberFormat="1" applyFont="1" applyAlignment="1">
      <alignment horizontal="center"/>
    </xf>
    <xf numFmtId="1" fontId="20" fillId="0" borderId="14" xfId="0" applyNumberFormat="1" applyFont="1" applyFill="1" applyBorder="1" applyAlignment="1"/>
    <xf numFmtId="1" fontId="18" fillId="0" borderId="0" xfId="0" applyNumberFormat="1" applyFont="1" applyFill="1" applyBorder="1" applyAlignment="1">
      <alignment horizontal="right"/>
    </xf>
    <xf numFmtId="1" fontId="20" fillId="0" borderId="0" xfId="0" applyNumberFormat="1" applyFont="1" applyFill="1" applyBorder="1" applyAlignment="1"/>
    <xf numFmtId="0" fontId="25" fillId="0" borderId="0" xfId="0" applyFont="1" applyAlignment="1">
      <alignment horizontal="center"/>
    </xf>
    <xf numFmtId="0" fontId="31" fillId="0" borderId="0" xfId="0" applyFont="1" applyAlignment="1"/>
    <xf numFmtId="3" fontId="25" fillId="0" borderId="0" xfId="0" applyNumberFormat="1" applyFont="1" applyAlignment="1"/>
    <xf numFmtId="3" fontId="25" fillId="0" borderId="0" xfId="0" applyNumberFormat="1" applyFont="1" applyAlignment="1">
      <alignment horizontal="center"/>
    </xf>
    <xf numFmtId="0" fontId="32" fillId="0" borderId="0" xfId="0" applyFont="1" applyAlignment="1">
      <alignment horizontal="left" indent="1"/>
    </xf>
    <xf numFmtId="0" fontId="17" fillId="0" borderId="0" xfId="0" applyFont="1" applyAlignment="1"/>
    <xf numFmtId="0" fontId="32" fillId="0" borderId="0" xfId="0" applyFont="1" applyBorder="1" applyAlignment="1">
      <alignment horizontal="left" indent="1"/>
    </xf>
    <xf numFmtId="0" fontId="25" fillId="0" borderId="0" xfId="0" applyFont="1" applyAlignment="1"/>
    <xf numFmtId="1" fontId="20" fillId="0" borderId="0" xfId="0" applyNumberFormat="1" applyFont="1" applyFill="1" applyBorder="1" applyAlignment="1">
      <alignment horizontal="right"/>
    </xf>
    <xf numFmtId="1" fontId="18" fillId="0" borderId="0" xfId="0" applyNumberFormat="1" applyFont="1" applyFill="1" applyAlignment="1">
      <alignment horizontal="right" wrapText="1"/>
    </xf>
    <xf numFmtId="1" fontId="18" fillId="0" borderId="0" xfId="0" applyNumberFormat="1" applyFont="1" applyFill="1" applyBorder="1" applyAlignment="1">
      <alignment horizontal="center" vertical="center"/>
    </xf>
    <xf numFmtId="1" fontId="18" fillId="0" borderId="0" xfId="0" applyNumberFormat="1" applyFont="1" applyFill="1" applyAlignment="1">
      <alignment horizontal="left" wrapText="1" indent="1"/>
    </xf>
    <xf numFmtId="1" fontId="20" fillId="0" borderId="0" xfId="0" applyNumberFormat="1" applyFont="1" applyFill="1" applyBorder="1" applyAlignment="1">
      <alignment horizontal="center" vertical="center"/>
    </xf>
    <xf numFmtId="1" fontId="33" fillId="0" borderId="0" xfId="0" applyNumberFormat="1" applyFont="1" applyAlignment="1"/>
    <xf numFmtId="1" fontId="34" fillId="0" borderId="0" xfId="0" applyNumberFormat="1" applyFont="1" applyFill="1" applyAlignment="1"/>
    <xf numFmtId="1" fontId="33" fillId="0" borderId="0" xfId="0" applyNumberFormat="1" applyFont="1" applyFill="1" applyAlignment="1"/>
    <xf numFmtId="1" fontId="35" fillId="0" borderId="0" xfId="0" applyNumberFormat="1" applyFont="1" applyFill="1" applyAlignment="1">
      <alignment horizontal="center"/>
    </xf>
    <xf numFmtId="9" fontId="18" fillId="0" borderId="0" xfId="0" applyNumberFormat="1" applyFont="1" applyFill="1" applyAlignment="1">
      <alignment horizontal="center"/>
    </xf>
    <xf numFmtId="1" fontId="21" fillId="0" borderId="0" xfId="0" applyNumberFormat="1" applyFont="1" applyFill="1" applyAlignment="1">
      <alignment horizontal="center"/>
    </xf>
    <xf numFmtId="1" fontId="18" fillId="0" borderId="14" xfId="0" applyNumberFormat="1" applyFont="1" applyFill="1" applyBorder="1" applyAlignment="1"/>
    <xf numFmtId="1" fontId="36" fillId="0" borderId="0" xfId="0" applyNumberFormat="1" applyFont="1" applyFill="1" applyAlignment="1"/>
    <xf numFmtId="1" fontId="17" fillId="0" borderId="0" xfId="0" applyNumberFormat="1" applyFont="1" applyAlignment="1">
      <alignment horizontal="center" vertical="center"/>
    </xf>
    <xf numFmtId="1" fontId="18" fillId="0" borderId="0" xfId="0" applyNumberFormat="1" applyFont="1" applyFill="1" applyAlignment="1">
      <alignment vertical="center"/>
    </xf>
    <xf numFmtId="1" fontId="44" fillId="0" borderId="0" xfId="0" applyNumberFormat="1" applyFont="1" applyFill="1" applyAlignment="1"/>
    <xf numFmtId="1" fontId="31" fillId="0" borderId="0" xfId="0" applyNumberFormat="1" applyFont="1" applyFill="1" applyAlignment="1">
      <alignment horizontal="center"/>
    </xf>
    <xf numFmtId="1" fontId="18" fillId="0" borderId="0" xfId="0" applyNumberFormat="1" applyFont="1" applyFill="1" applyAlignment="1">
      <alignment horizontal="right" indent="3"/>
    </xf>
    <xf numFmtId="1" fontId="18" fillId="0" borderId="0" xfId="0" applyNumberFormat="1" applyFont="1" applyFill="1" applyBorder="1" applyAlignment="1">
      <alignment horizontal="right" indent="3"/>
    </xf>
    <xf numFmtId="1" fontId="18" fillId="0" borderId="0" xfId="0" applyNumberFormat="1" applyFont="1" applyFill="1" applyAlignment="1">
      <alignment horizontal="right" indent="8"/>
    </xf>
    <xf numFmtId="1" fontId="18" fillId="0" borderId="0" xfId="0" applyNumberFormat="1" applyFont="1" applyFill="1" applyBorder="1" applyAlignment="1">
      <alignment horizontal="right" indent="8"/>
    </xf>
    <xf numFmtId="1" fontId="37" fillId="0" borderId="14" xfId="0" applyNumberFormat="1" applyFont="1" applyFill="1" applyBorder="1" applyAlignment="1">
      <alignment horizontal="center"/>
    </xf>
    <xf numFmtId="1" fontId="18" fillId="0" borderId="14" xfId="0" applyNumberFormat="1" applyFont="1" applyFill="1" applyBorder="1" applyAlignment="1">
      <alignment horizontal="left" indent="9"/>
    </xf>
    <xf numFmtId="1" fontId="18" fillId="0" borderId="14" xfId="0" applyNumberFormat="1" applyFont="1" applyFill="1" applyBorder="1" applyAlignment="1">
      <alignment horizontal="right"/>
    </xf>
    <xf numFmtId="1" fontId="18" fillId="0" borderId="14" xfId="0" applyNumberFormat="1" applyFont="1" applyFill="1" applyBorder="1" applyAlignment="1">
      <alignment horizontal="right" indent="3"/>
    </xf>
    <xf numFmtId="1" fontId="18" fillId="3" borderId="0" xfId="0" applyNumberFormat="1" applyFont="1" applyFill="1" applyAlignment="1"/>
    <xf numFmtId="1" fontId="20" fillId="3" borderId="0" xfId="0" applyNumberFormat="1" applyFont="1" applyFill="1" applyAlignment="1">
      <alignment horizontal="center"/>
    </xf>
    <xf numFmtId="1" fontId="20" fillId="3" borderId="0" xfId="0" applyNumberFormat="1" applyFont="1" applyFill="1" applyAlignment="1">
      <alignment horizontal="left"/>
    </xf>
    <xf numFmtId="1" fontId="18" fillId="0" borderId="15" xfId="0" applyNumberFormat="1" applyFont="1" applyFill="1" applyBorder="1" applyAlignment="1">
      <alignment vertical="center"/>
    </xf>
    <xf numFmtId="1" fontId="40" fillId="0" borderId="16" xfId="0" applyNumberFormat="1" applyFont="1" applyBorder="1" applyAlignment="1">
      <alignment horizontal="center" vertical="center"/>
    </xf>
    <xf numFmtId="1" fontId="42" fillId="0" borderId="16" xfId="0" applyNumberFormat="1" applyFont="1" applyBorder="1" applyAlignment="1">
      <alignment horizontal="center" vertical="center"/>
    </xf>
    <xf numFmtId="1" fontId="45" fillId="0" borderId="17" xfId="0" applyNumberFormat="1" applyFont="1" applyBorder="1" applyAlignment="1">
      <alignment horizontal="center" vertical="center"/>
    </xf>
    <xf numFmtId="1" fontId="39" fillId="0" borderId="18" xfId="0" applyNumberFormat="1" applyFont="1" applyBorder="1" applyAlignment="1">
      <alignment vertical="center"/>
    </xf>
    <xf numFmtId="1" fontId="28" fillId="0" borderId="19" xfId="0" applyNumberFormat="1" applyFont="1" applyBorder="1" applyAlignment="1">
      <alignment horizontal="center" vertical="center"/>
    </xf>
    <xf numFmtId="1" fontId="43" fillId="0" borderId="19" xfId="0" applyNumberFormat="1" applyFont="1" applyBorder="1" applyAlignment="1">
      <alignment horizontal="center" vertical="center"/>
    </xf>
    <xf numFmtId="1" fontId="19" fillId="0" borderId="15" xfId="0" applyNumberFormat="1" applyFont="1" applyBorder="1" applyAlignment="1">
      <alignment horizontal="left" wrapText="1"/>
    </xf>
    <xf numFmtId="1" fontId="20" fillId="0" borderId="16" xfId="0" applyNumberFormat="1" applyFont="1" applyFill="1" applyBorder="1" applyAlignment="1">
      <alignment horizontal="left" indent="1"/>
    </xf>
    <xf numFmtId="1" fontId="18" fillId="0" borderId="16" xfId="0" applyNumberFormat="1" applyFont="1" applyFill="1" applyBorder="1" applyAlignment="1"/>
    <xf numFmtId="1" fontId="18" fillId="0" borderId="21" xfId="0" applyNumberFormat="1" applyFont="1" applyFill="1" applyBorder="1" applyAlignment="1">
      <alignment horizontal="left" indent="1"/>
    </xf>
    <xf numFmtId="1" fontId="18" fillId="0" borderId="0" xfId="0" applyNumberFormat="1" applyFont="1" applyFill="1" applyBorder="1" applyAlignment="1">
      <alignment horizontal="left"/>
    </xf>
    <xf numFmtId="1" fontId="21" fillId="0" borderId="21" xfId="0" applyNumberFormat="1" applyFont="1" applyFill="1" applyBorder="1" applyAlignment="1">
      <alignment horizontal="left" wrapText="1" indent="1"/>
    </xf>
    <xf numFmtId="1" fontId="20" fillId="0" borderId="0" xfId="0" applyNumberFormat="1" applyFont="1" applyFill="1" applyBorder="1" applyAlignment="1">
      <alignment horizontal="left" indent="1"/>
    </xf>
    <xf numFmtId="1" fontId="24" fillId="0" borderId="0" xfId="2" applyNumberFormat="1" applyFont="1" applyFill="1" applyBorder="1" applyAlignment="1">
      <alignment horizontal="center"/>
    </xf>
    <xf numFmtId="1" fontId="18" fillId="0" borderId="0" xfId="0" applyNumberFormat="1" applyFont="1" applyFill="1" applyBorder="1" applyAlignment="1">
      <alignment horizontal="left" wrapText="1"/>
    </xf>
    <xf numFmtId="1" fontId="18" fillId="0" borderId="0" xfId="0" applyNumberFormat="1" applyFont="1" applyFill="1" applyBorder="1" applyAlignment="1">
      <alignment horizontal="left" vertical="center" wrapText="1"/>
    </xf>
    <xf numFmtId="1" fontId="23" fillId="0" borderId="21" xfId="2" applyNumberFormat="1" applyFont="1" applyFill="1" applyBorder="1" applyAlignment="1">
      <alignment horizontal="left" indent="1"/>
    </xf>
    <xf numFmtId="1" fontId="24" fillId="0" borderId="0" xfId="0" applyNumberFormat="1" applyFont="1" applyFill="1" applyBorder="1" applyAlignment="1">
      <alignment horizontal="center"/>
    </xf>
    <xf numFmtId="1" fontId="21" fillId="0" borderId="0" xfId="0" applyNumberFormat="1" applyFont="1" applyFill="1" applyBorder="1" applyAlignment="1"/>
    <xf numFmtId="1" fontId="18" fillId="0" borderId="21" xfId="0" applyNumberFormat="1" applyFont="1" applyFill="1" applyBorder="1" applyAlignment="1"/>
    <xf numFmtId="1" fontId="18" fillId="0" borderId="21" xfId="0" applyNumberFormat="1" applyFont="1" applyFill="1" applyBorder="1" applyAlignment="1">
      <alignment horizontal="center"/>
    </xf>
    <xf numFmtId="1" fontId="18" fillId="0" borderId="21" xfId="0" applyNumberFormat="1" applyFont="1" applyFill="1" applyBorder="1" applyAlignment="1">
      <alignment horizontal="right"/>
    </xf>
    <xf numFmtId="9" fontId="17" fillId="0" borderId="0" xfId="1" applyFont="1" applyFill="1" applyBorder="1" applyAlignment="1"/>
    <xf numFmtId="1" fontId="28" fillId="0" borderId="0" xfId="0" applyNumberFormat="1" applyFont="1" applyFill="1" applyBorder="1" applyAlignment="1">
      <alignment horizontal="right"/>
    </xf>
    <xf numFmtId="1" fontId="29" fillId="0" borderId="21" xfId="0" applyNumberFormat="1" applyFont="1" applyFill="1" applyBorder="1" applyAlignment="1">
      <alignment horizontal="left"/>
    </xf>
    <xf numFmtId="9" fontId="18" fillId="0" borderId="0" xfId="1" applyFont="1" applyFill="1" applyBorder="1" applyAlignment="1"/>
    <xf numFmtId="9" fontId="18" fillId="0" borderId="0" xfId="1" applyFont="1" applyFill="1" applyBorder="1" applyAlignment="1">
      <alignment horizontal="center"/>
    </xf>
    <xf numFmtId="1" fontId="30" fillId="0" borderId="0" xfId="0" applyNumberFormat="1" applyFont="1" applyFill="1" applyBorder="1" applyAlignment="1">
      <alignment horizontal="right"/>
    </xf>
    <xf numFmtId="1" fontId="18" fillId="0" borderId="22" xfId="0" applyNumberFormat="1" applyFont="1" applyFill="1" applyBorder="1" applyAlignment="1">
      <alignment horizontal="right"/>
    </xf>
    <xf numFmtId="1" fontId="18" fillId="0" borderId="23" xfId="0" applyNumberFormat="1" applyFont="1" applyFill="1" applyBorder="1" applyAlignment="1"/>
    <xf numFmtId="1" fontId="30" fillId="0" borderId="23" xfId="0" applyNumberFormat="1" applyFont="1" applyFill="1" applyBorder="1" applyAlignment="1">
      <alignment horizontal="center"/>
    </xf>
    <xf numFmtId="1" fontId="18" fillId="0" borderId="23" xfId="0" applyNumberFormat="1" applyFont="1" applyFill="1" applyBorder="1" applyAlignment="1">
      <alignment horizontal="center"/>
    </xf>
    <xf numFmtId="1" fontId="18" fillId="0" borderId="24" xfId="0" applyNumberFormat="1" applyFont="1" applyFill="1" applyBorder="1" applyAlignment="1"/>
    <xf numFmtId="1" fontId="18" fillId="0" borderId="25" xfId="0" applyNumberFormat="1" applyFont="1" applyFill="1" applyBorder="1" applyAlignment="1"/>
    <xf numFmtId="1" fontId="20" fillId="0" borderId="25" xfId="0" applyNumberFormat="1" applyFont="1" applyFill="1" applyBorder="1" applyAlignment="1"/>
    <xf numFmtId="1" fontId="20" fillId="0" borderId="25" xfId="0" applyNumberFormat="1" applyFont="1" applyFill="1" applyBorder="1" applyAlignment="1">
      <alignment horizontal="right"/>
    </xf>
    <xf numFmtId="1" fontId="18" fillId="0" borderId="26" xfId="0" applyNumberFormat="1" applyFont="1" applyFill="1" applyBorder="1" applyAlignment="1"/>
    <xf numFmtId="1" fontId="20" fillId="2" borderId="27" xfId="0" applyNumberFormat="1" applyFont="1" applyFill="1" applyBorder="1" applyAlignment="1"/>
    <xf numFmtId="1" fontId="38" fillId="0" borderId="25" xfId="0" applyNumberFormat="1" applyFont="1" applyFill="1" applyBorder="1" applyAlignment="1"/>
    <xf numFmtId="1" fontId="27" fillId="0" borderId="25" xfId="0" applyNumberFormat="1" applyFont="1" applyFill="1" applyBorder="1" applyAlignment="1"/>
    <xf numFmtId="1" fontId="20" fillId="2" borderId="28" xfId="0" applyNumberFormat="1" applyFont="1" applyFill="1" applyBorder="1" applyAlignment="1"/>
    <xf numFmtId="1" fontId="40" fillId="0" borderId="19" xfId="0" applyNumberFormat="1" applyFont="1" applyBorder="1" applyAlignment="1">
      <alignment horizontal="center" vertical="center"/>
    </xf>
    <xf numFmtId="1" fontId="49" fillId="0" borderId="20" xfId="0" applyNumberFormat="1" applyFont="1" applyBorder="1" applyAlignment="1">
      <alignment horizontal="center" vertical="center"/>
    </xf>
    <xf numFmtId="1" fontId="26" fillId="0" borderId="0" xfId="0" applyNumberFormat="1" applyFont="1" applyFill="1" applyBorder="1" applyAlignment="1"/>
    <xf numFmtId="1" fontId="50" fillId="0" borderId="0" xfId="0" applyNumberFormat="1" applyFont="1" applyFill="1" applyBorder="1" applyAlignment="1"/>
    <xf numFmtId="9" fontId="51" fillId="0" borderId="0" xfId="1" applyFont="1" applyFill="1" applyBorder="1" applyAlignment="1">
      <alignment horizontal="center"/>
    </xf>
    <xf numFmtId="0" fontId="18" fillId="0" borderId="0" xfId="0" applyFont="1"/>
    <xf numFmtId="0" fontId="19" fillId="0" borderId="8" xfId="0" applyFont="1" applyBorder="1" applyAlignment="1">
      <alignment horizontal="center" vertical="center" wrapText="1"/>
    </xf>
    <xf numFmtId="0" fontId="53" fillId="0" borderId="1" xfId="0" applyFont="1" applyBorder="1" applyAlignment="1">
      <alignment horizontal="center" vertical="top" wrapText="1"/>
    </xf>
    <xf numFmtId="0" fontId="25" fillId="7" borderId="1" xfId="0" applyFont="1" applyFill="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53" fillId="0" borderId="1" xfId="0" applyFont="1" applyBorder="1" applyAlignment="1">
      <alignment horizontal="center" vertical="center" wrapText="1"/>
    </xf>
    <xf numFmtId="1" fontId="55" fillId="4" borderId="1" xfId="0" applyNumberFormat="1" applyFont="1" applyFill="1" applyBorder="1" applyAlignment="1" applyProtection="1">
      <alignment horizontal="right" vertical="center" wrapText="1"/>
    </xf>
    <xf numFmtId="0" fontId="19" fillId="4" borderId="9" xfId="0" applyFont="1" applyFill="1" applyBorder="1" applyAlignment="1">
      <alignment horizontal="center" vertical="center" wrapText="1"/>
    </xf>
    <xf numFmtId="0" fontId="53" fillId="4" borderId="5" xfId="0" applyFont="1" applyFill="1" applyBorder="1" applyAlignment="1">
      <alignment horizontal="center" vertical="top" wrapText="1"/>
    </xf>
    <xf numFmtId="0" fontId="19" fillId="4" borderId="4" xfId="0" applyFont="1" applyFill="1" applyBorder="1" applyAlignment="1">
      <alignment wrapText="1"/>
    </xf>
    <xf numFmtId="0" fontId="19" fillId="4" borderId="30" xfId="0"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30" xfId="0" applyFont="1" applyFill="1" applyBorder="1" applyAlignment="1">
      <alignment horizontal="center" vertical="top" wrapText="1"/>
    </xf>
    <xf numFmtId="1" fontId="25" fillId="7" borderId="1" xfId="0" applyNumberFormat="1" applyFont="1" applyFill="1" applyBorder="1" applyAlignment="1" applyProtection="1">
      <alignment horizontal="right" vertical="center" wrapText="1"/>
      <protection locked="0"/>
    </xf>
    <xf numFmtId="0" fontId="53" fillId="0" borderId="1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 xfId="0" applyFont="1" applyBorder="1" applyAlignment="1">
      <alignment horizontal="center" wrapText="1"/>
    </xf>
    <xf numFmtId="1" fontId="56" fillId="4" borderId="1" xfId="0" applyNumberFormat="1" applyFont="1" applyFill="1" applyBorder="1" applyAlignment="1" applyProtection="1">
      <alignment horizontal="right" vertical="center" wrapText="1"/>
      <protection hidden="1"/>
    </xf>
    <xf numFmtId="0" fontId="53" fillId="0" borderId="8" xfId="0" applyFont="1" applyBorder="1" applyAlignment="1">
      <alignment horizontal="center" vertical="center" wrapText="1"/>
    </xf>
    <xf numFmtId="1" fontId="25" fillId="7" borderId="8" xfId="0" applyNumberFormat="1" applyFont="1" applyFill="1" applyBorder="1" applyAlignment="1" applyProtection="1">
      <alignment horizontal="right" vertical="center" wrapText="1"/>
      <protection locked="0"/>
    </xf>
    <xf numFmtId="0" fontId="19" fillId="0" borderId="31" xfId="0" applyFont="1" applyBorder="1" applyAlignment="1">
      <alignment horizontal="center" vertical="center" wrapText="1"/>
    </xf>
    <xf numFmtId="0" fontId="53" fillId="0" borderId="9" xfId="0" applyFont="1" applyBorder="1" applyAlignment="1">
      <alignment horizontal="center" vertical="center" wrapText="1"/>
    </xf>
    <xf numFmtId="1" fontId="25" fillId="7" borderId="3" xfId="0" applyNumberFormat="1" applyFont="1" applyFill="1" applyBorder="1" applyAlignment="1" applyProtection="1">
      <alignment horizontal="right" vertical="center" wrapText="1"/>
      <protection locked="0"/>
    </xf>
    <xf numFmtId="0" fontId="19" fillId="6" borderId="13" xfId="0" applyFont="1" applyFill="1" applyBorder="1" applyAlignment="1">
      <alignment horizontal="center" wrapText="1"/>
    </xf>
    <xf numFmtId="0" fontId="19" fillId="6" borderId="32" xfId="0" applyFont="1" applyFill="1" applyBorder="1" applyAlignment="1">
      <alignment horizontal="center" wrapText="1"/>
    </xf>
    <xf numFmtId="0" fontId="19" fillId="4" borderId="8" xfId="0" applyFont="1" applyFill="1" applyBorder="1" applyAlignment="1">
      <alignment horizontal="center" vertical="top" wrapText="1"/>
    </xf>
    <xf numFmtId="0" fontId="55" fillId="0" borderId="8" xfId="0" applyFont="1" applyBorder="1" applyAlignment="1">
      <alignment horizontal="center" vertical="center" wrapText="1"/>
    </xf>
    <xf numFmtId="49" fontId="27" fillId="2" borderId="8" xfId="0" applyNumberFormat="1" applyFont="1" applyFill="1" applyBorder="1" applyAlignment="1" applyProtection="1">
      <alignment horizontal="center" vertical="center" wrapText="1"/>
      <protection hidden="1"/>
    </xf>
    <xf numFmtId="0" fontId="19"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1"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top" wrapText="1"/>
    </xf>
    <xf numFmtId="49" fontId="58" fillId="8" borderId="8" xfId="0" applyNumberFormat="1" applyFont="1" applyFill="1" applyBorder="1" applyAlignment="1" applyProtection="1">
      <alignment horizontal="center" vertical="center" wrapText="1"/>
      <protection hidden="1"/>
    </xf>
    <xf numFmtId="0" fontId="53" fillId="0" borderId="8" xfId="0" applyFont="1" applyBorder="1" applyAlignment="1">
      <alignment horizontal="center" vertical="top" wrapText="1"/>
    </xf>
    <xf numFmtId="0" fontId="55" fillId="0" borderId="9" xfId="0" applyFont="1" applyBorder="1" applyAlignment="1">
      <alignment horizontal="center" vertical="center" wrapText="1"/>
    </xf>
    <xf numFmtId="0" fontId="19" fillId="0" borderId="32" xfId="0" applyFont="1" applyBorder="1" applyAlignment="1">
      <alignment horizontal="center" vertical="center" wrapText="1"/>
    </xf>
    <xf numFmtId="0" fontId="53" fillId="0" borderId="30" xfId="0" applyFont="1" applyBorder="1" applyAlignment="1">
      <alignment horizontal="center" vertical="center" wrapText="1"/>
    </xf>
    <xf numFmtId="1" fontId="25" fillId="7" borderId="13" xfId="0" applyNumberFormat="1" applyFont="1" applyFill="1" applyBorder="1" applyAlignment="1" applyProtection="1">
      <alignment horizontal="right" vertical="center" wrapText="1"/>
      <protection locked="0"/>
    </xf>
    <xf numFmtId="1" fontId="25" fillId="7" borderId="6" xfId="0" applyNumberFormat="1" applyFont="1" applyFill="1" applyBorder="1" applyAlignment="1" applyProtection="1">
      <alignment horizontal="right" vertical="center" wrapText="1"/>
      <protection locked="0"/>
    </xf>
    <xf numFmtId="0" fontId="53" fillId="0" borderId="5" xfId="0" applyFont="1" applyBorder="1" applyAlignment="1">
      <alignment horizontal="center" vertical="center" wrapText="1"/>
    </xf>
    <xf numFmtId="0" fontId="19" fillId="6" borderId="6" xfId="0" applyFont="1" applyFill="1" applyBorder="1" applyAlignment="1">
      <alignment horizontal="center" wrapText="1"/>
    </xf>
    <xf numFmtId="0" fontId="19" fillId="6" borderId="29" xfId="0" applyFont="1" applyFill="1" applyBorder="1" applyAlignment="1">
      <alignment horizontal="center" wrapText="1"/>
    </xf>
    <xf numFmtId="0" fontId="55" fillId="0" borderId="30" xfId="0" applyFont="1" applyBorder="1" applyAlignment="1">
      <alignment horizontal="center" vertical="center" wrapText="1"/>
    </xf>
    <xf numFmtId="0" fontId="19" fillId="0" borderId="29" xfId="0" applyFont="1" applyBorder="1" applyAlignment="1">
      <alignment horizontal="center" vertical="top" wrapText="1"/>
    </xf>
    <xf numFmtId="0" fontId="19" fillId="0" borderId="4" xfId="0" applyFont="1" applyBorder="1" applyAlignment="1">
      <alignment horizontal="center" vertical="top" wrapText="1"/>
    </xf>
    <xf numFmtId="0" fontId="53" fillId="0" borderId="5" xfId="0" applyFont="1" applyBorder="1" applyAlignment="1">
      <alignment horizontal="center" vertical="top" wrapText="1"/>
    </xf>
    <xf numFmtId="0" fontId="55" fillId="0" borderId="4" xfId="0" applyFont="1" applyBorder="1" applyAlignment="1">
      <alignment horizontal="center" vertical="top" wrapText="1"/>
    </xf>
    <xf numFmtId="0" fontId="55" fillId="4" borderId="5" xfId="0" applyFont="1" applyFill="1" applyBorder="1" applyAlignment="1">
      <alignment horizontal="center" wrapText="1"/>
    </xf>
    <xf numFmtId="0" fontId="55" fillId="4" borderId="4" xfId="0" applyFont="1" applyFill="1" applyBorder="1" applyAlignment="1">
      <alignment wrapText="1"/>
    </xf>
    <xf numFmtId="49" fontId="56" fillId="4" borderId="8" xfId="0" applyNumberFormat="1" applyFont="1" applyFill="1" applyBorder="1" applyAlignment="1" applyProtection="1">
      <alignment horizontal="center" vertical="center" wrapText="1"/>
      <protection hidden="1"/>
    </xf>
    <xf numFmtId="0" fontId="19" fillId="0" borderId="6" xfId="0" applyFont="1" applyBorder="1" applyAlignment="1">
      <alignment horizontal="center" vertical="top" wrapText="1"/>
    </xf>
    <xf numFmtId="0" fontId="54" fillId="0" borderId="0" xfId="0" applyFont="1" applyBorder="1" applyAlignment="1">
      <alignment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25" fillId="0" borderId="0" xfId="0" applyFont="1" applyBorder="1" applyAlignment="1">
      <alignment vertical="center" wrapText="1"/>
    </xf>
    <xf numFmtId="0" fontId="53" fillId="0" borderId="0" xfId="0" applyFont="1" applyFill="1" applyBorder="1" applyAlignment="1">
      <alignment horizontal="center" vertical="center" wrapText="1"/>
    </xf>
    <xf numFmtId="1" fontId="25" fillId="0" borderId="0" xfId="0" applyNumberFormat="1" applyFont="1" applyFill="1" applyBorder="1" applyAlignment="1" applyProtection="1">
      <alignment horizontal="right" vertical="center" wrapText="1"/>
      <protection locked="0"/>
    </xf>
    <xf numFmtId="0" fontId="19" fillId="0" borderId="36" xfId="0" applyFont="1" applyBorder="1" applyAlignment="1">
      <alignment horizontal="center" vertical="center" wrapText="1"/>
    </xf>
    <xf numFmtId="49" fontId="27" fillId="2" borderId="26" xfId="0" applyNumberFormat="1" applyFont="1" applyFill="1" applyBorder="1" applyAlignment="1" applyProtection="1">
      <alignment horizontal="center" vertical="center" wrapText="1"/>
      <protection hidden="1"/>
    </xf>
    <xf numFmtId="0" fontId="19" fillId="0" borderId="37" xfId="0" applyFont="1" applyBorder="1" applyAlignment="1">
      <alignment horizontal="center" vertical="center" wrapText="1"/>
    </xf>
    <xf numFmtId="49" fontId="58" fillId="8" borderId="26" xfId="0" applyNumberFormat="1" applyFont="1" applyFill="1" applyBorder="1" applyAlignment="1" applyProtection="1">
      <alignment horizontal="center" vertical="center" wrapText="1"/>
      <protection hidden="1"/>
    </xf>
    <xf numFmtId="0" fontId="19" fillId="0" borderId="38" xfId="0" applyFont="1" applyBorder="1" applyAlignment="1">
      <alignment horizontal="center" vertical="center" wrapText="1"/>
    </xf>
    <xf numFmtId="49" fontId="58" fillId="8" borderId="40" xfId="0" applyNumberFormat="1" applyFont="1" applyFill="1" applyBorder="1" applyAlignment="1" applyProtection="1">
      <alignment horizontal="center" vertical="center" wrapText="1"/>
      <protection hidden="1"/>
    </xf>
    <xf numFmtId="0" fontId="18" fillId="0" borderId="0" xfId="0" applyFont="1" applyFill="1"/>
    <xf numFmtId="0" fontId="19" fillId="0" borderId="4" xfId="0" applyFont="1" applyBorder="1" applyAlignment="1">
      <alignment horizontal="center" vertical="center" wrapText="1"/>
    </xf>
    <xf numFmtId="0" fontId="19" fillId="6" borderId="13" xfId="0" applyFont="1" applyFill="1" applyBorder="1" applyAlignment="1">
      <alignment horizontal="center" wrapText="1"/>
    </xf>
    <xf numFmtId="0" fontId="19" fillId="6" borderId="32" xfId="0" applyFont="1" applyFill="1" applyBorder="1" applyAlignment="1">
      <alignment horizontal="center" wrapText="1"/>
    </xf>
    <xf numFmtId="0" fontId="25" fillId="0" borderId="0" xfId="0" applyFont="1" applyFill="1" applyBorder="1" applyAlignment="1">
      <alignment vertical="center" wrapText="1"/>
    </xf>
    <xf numFmtId="0" fontId="17" fillId="0" borderId="0" xfId="0" applyFont="1" applyAlignment="1">
      <alignment horizontal="left"/>
    </xf>
    <xf numFmtId="0" fontId="15" fillId="0" borderId="1" xfId="0" applyFont="1" applyFill="1" applyBorder="1" applyAlignment="1">
      <alignment horizontal="center"/>
    </xf>
    <xf numFmtId="0" fontId="17" fillId="0" borderId="0" xfId="0" applyFont="1" applyAlignment="1">
      <alignment horizontal="center"/>
    </xf>
    <xf numFmtId="0" fontId="52" fillId="5" borderId="12"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52" fillId="5" borderId="31" xfId="0" applyFont="1" applyFill="1" applyBorder="1" applyAlignment="1">
      <alignment horizontal="center"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30" xfId="0" applyFont="1" applyBorder="1" applyAlignment="1">
      <alignment horizontal="center" vertical="center" textRotation="90" wrapText="1"/>
    </xf>
    <xf numFmtId="0" fontId="54" fillId="0" borderId="30" xfId="0" applyFont="1" applyBorder="1" applyAlignment="1">
      <alignment wrapText="1"/>
    </xf>
    <xf numFmtId="0" fontId="54" fillId="0" borderId="8" xfId="0" applyFont="1" applyBorder="1" applyAlignment="1">
      <alignment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29" xfId="0" applyFont="1" applyBorder="1" applyAlignment="1">
      <alignment horizontal="left" vertical="center" wrapText="1"/>
    </xf>
    <xf numFmtId="0" fontId="19" fillId="0" borderId="3" xfId="0" applyFont="1" applyBorder="1" applyAlignment="1">
      <alignment horizontal="left" vertical="center" wrapText="1"/>
    </xf>
    <xf numFmtId="0" fontId="19" fillId="4"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0"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54" fillId="0" borderId="5" xfId="0" applyFont="1" applyBorder="1" applyAlignment="1">
      <alignment horizontal="left" vertical="center" wrapText="1"/>
    </xf>
    <xf numFmtId="0" fontId="54" fillId="0" borderId="4" xfId="0" applyFont="1" applyBorder="1" applyAlignment="1">
      <alignment horizontal="left" vertical="center" wrapText="1"/>
    </xf>
    <xf numFmtId="0" fontId="19" fillId="6" borderId="12" xfId="0" applyFont="1" applyFill="1" applyBorder="1" applyAlignment="1">
      <alignment horizontal="center" wrapText="1"/>
    </xf>
    <xf numFmtId="0" fontId="19" fillId="6" borderId="32" xfId="0" applyFont="1" applyFill="1" applyBorder="1" applyAlignment="1">
      <alignment horizontal="center" wrapText="1"/>
    </xf>
    <xf numFmtId="0" fontId="19" fillId="6" borderId="13" xfId="0" applyFont="1" applyFill="1" applyBorder="1" applyAlignment="1">
      <alignment horizontal="center" wrapText="1"/>
    </xf>
    <xf numFmtId="0" fontId="19" fillId="6" borderId="6" xfId="0" applyFont="1" applyFill="1" applyBorder="1" applyAlignment="1">
      <alignment horizontal="center" wrapText="1"/>
    </xf>
    <xf numFmtId="0" fontId="19" fillId="6" borderId="29" xfId="0" applyFont="1" applyFill="1" applyBorder="1" applyAlignment="1">
      <alignment horizontal="center" wrapText="1"/>
    </xf>
    <xf numFmtId="0" fontId="54" fillId="0" borderId="5" xfId="0" applyFont="1" applyBorder="1" applyAlignment="1">
      <alignment vertical="center" wrapText="1"/>
    </xf>
    <xf numFmtId="0" fontId="54" fillId="0" borderId="4" xfId="0" applyFont="1" applyBorder="1" applyAlignment="1">
      <alignment vertical="center" wrapText="1"/>
    </xf>
    <xf numFmtId="0" fontId="55" fillId="0" borderId="3" xfId="0" applyFont="1" applyBorder="1" applyAlignment="1">
      <alignment horizontal="left" vertical="center" wrapText="1"/>
    </xf>
    <xf numFmtId="0" fontId="55" fillId="0" borderId="5" xfId="0" applyFont="1" applyBorder="1" applyAlignment="1">
      <alignment horizontal="left" vertical="center" wrapText="1"/>
    </xf>
    <xf numFmtId="0" fontId="55" fillId="0" borderId="4" xfId="0" applyFont="1" applyBorder="1" applyAlignment="1">
      <alignment horizontal="left" vertical="center" wrapText="1"/>
    </xf>
    <xf numFmtId="0" fontId="19" fillId="6" borderId="31" xfId="0" applyFont="1" applyFill="1" applyBorder="1" applyAlignment="1">
      <alignment horizontal="center" wrapText="1"/>
    </xf>
    <xf numFmtId="0" fontId="57" fillId="0" borderId="3" xfId="0" applyFont="1" applyBorder="1" applyAlignment="1">
      <alignment horizontal="left" vertical="center" wrapText="1"/>
    </xf>
    <xf numFmtId="0" fontId="41" fillId="0" borderId="5" xfId="0" applyFont="1" applyBorder="1" applyAlignment="1">
      <alignment horizontal="left" vertical="center" wrapText="1"/>
    </xf>
    <xf numFmtId="0" fontId="41" fillId="0" borderId="4" xfId="0" applyFont="1" applyBorder="1" applyAlignment="1">
      <alignment horizontal="left" vertical="center" wrapText="1"/>
    </xf>
    <xf numFmtId="0" fontId="19" fillId="0" borderId="12" xfId="0" applyFont="1" applyBorder="1" applyAlignment="1">
      <alignment horizontal="left" vertical="center" wrapText="1"/>
    </xf>
    <xf numFmtId="0" fontId="54" fillId="0" borderId="11" xfId="0" applyFont="1" applyBorder="1" applyAlignment="1">
      <alignment vertical="center" wrapText="1"/>
    </xf>
    <xf numFmtId="0" fontId="54" fillId="0" borderId="31" xfId="0" applyFont="1" applyBorder="1" applyAlignment="1">
      <alignment vertical="center" wrapText="1"/>
    </xf>
    <xf numFmtId="0" fontId="61" fillId="0" borderId="3" xfId="0" applyFont="1" applyBorder="1" applyAlignment="1">
      <alignment horizontal="left" vertical="center" wrapText="1"/>
    </xf>
    <xf numFmtId="0" fontId="62" fillId="0" borderId="5" xfId="0" applyFont="1" applyBorder="1" applyAlignment="1">
      <alignment vertical="center" wrapText="1"/>
    </xf>
    <xf numFmtId="0" fontId="62" fillId="0" borderId="4" xfId="0" applyFont="1" applyBorder="1" applyAlignment="1">
      <alignment vertical="center" wrapText="1"/>
    </xf>
    <xf numFmtId="0" fontId="19" fillId="4" borderId="4" xfId="0" applyFont="1" applyFill="1" applyBorder="1" applyAlignment="1">
      <alignment horizontal="left" vertical="center" wrapText="1"/>
    </xf>
    <xf numFmtId="0" fontId="41" fillId="0" borderId="4" xfId="0" applyFont="1" applyBorder="1" applyAlignment="1">
      <alignment vertical="center" wrapText="1"/>
    </xf>
    <xf numFmtId="0" fontId="41" fillId="0" borderId="5" xfId="0" applyFont="1" applyBorder="1" applyAlignment="1">
      <alignment vertical="center" wrapText="1"/>
    </xf>
    <xf numFmtId="0" fontId="25" fillId="0" borderId="5"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19" fillId="2" borderId="3" xfId="0" applyFont="1" applyFill="1" applyBorder="1" applyAlignment="1">
      <alignment horizontal="left" vertical="center" wrapText="1"/>
    </xf>
    <xf numFmtId="0" fontId="25" fillId="2" borderId="4" xfId="0" applyFont="1" applyFill="1" applyBorder="1" applyAlignment="1">
      <alignment vertical="center" wrapText="1"/>
    </xf>
    <xf numFmtId="0" fontId="60" fillId="0" borderId="3" xfId="0" applyFont="1" applyBorder="1" applyAlignment="1">
      <alignment horizontal="left" vertical="center" wrapText="1"/>
    </xf>
    <xf numFmtId="0" fontId="32" fillId="0" borderId="5" xfId="0" applyFont="1" applyBorder="1" applyAlignment="1">
      <alignment vertical="center" wrapText="1"/>
    </xf>
    <xf numFmtId="0" fontId="32" fillId="0" borderId="4" xfId="0" applyFont="1" applyBorder="1" applyAlignment="1">
      <alignment vertical="center" wrapText="1"/>
    </xf>
    <xf numFmtId="0" fontId="57" fillId="0" borderId="12" xfId="0" applyFont="1" applyBorder="1" applyAlignment="1">
      <alignment horizontal="left" vertical="center" wrapText="1"/>
    </xf>
    <xf numFmtId="0" fontId="41" fillId="0" borderId="11" xfId="0" applyFont="1" applyBorder="1" applyAlignment="1">
      <alignment vertical="center" wrapText="1"/>
    </xf>
    <xf numFmtId="0" fontId="41" fillId="0" borderId="31" xfId="0" applyFont="1" applyBorder="1" applyAlignment="1">
      <alignment vertical="center" wrapText="1"/>
    </xf>
    <xf numFmtId="0" fontId="25" fillId="0" borderId="7" xfId="0" applyFont="1" applyBorder="1" applyAlignment="1">
      <alignment vertical="center" wrapText="1"/>
    </xf>
    <xf numFmtId="0" fontId="25" fillId="0" borderId="29" xfId="0" applyFont="1" applyBorder="1" applyAlignment="1">
      <alignment vertical="center" wrapText="1"/>
    </xf>
    <xf numFmtId="0" fontId="56" fillId="0" borderId="5" xfId="0" applyFont="1" applyBorder="1" applyAlignment="1">
      <alignment vertical="center" wrapText="1"/>
    </xf>
    <xf numFmtId="0" fontId="56" fillId="0" borderId="4" xfId="0" applyFont="1" applyBorder="1" applyAlignment="1">
      <alignment vertical="center" wrapText="1"/>
    </xf>
    <xf numFmtId="0" fontId="19" fillId="6" borderId="12" xfId="0" applyFont="1" applyFill="1" applyBorder="1" applyAlignment="1">
      <alignment horizontal="center" vertical="top" wrapText="1"/>
    </xf>
    <xf numFmtId="0" fontId="19" fillId="6" borderId="31"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32" xfId="0" applyFont="1" applyFill="1" applyBorder="1" applyAlignment="1">
      <alignment horizontal="center" vertical="top" wrapText="1"/>
    </xf>
    <xf numFmtId="0" fontId="55" fillId="4" borderId="3"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55" fillId="4" borderId="5" xfId="0" applyFont="1" applyFill="1" applyBorder="1" applyAlignment="1">
      <alignment horizontal="left" vertical="center" wrapText="1"/>
    </xf>
    <xf numFmtId="0" fontId="55" fillId="4" borderId="4"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9" xfId="0" applyFont="1" applyBorder="1" applyAlignment="1">
      <alignment horizontal="left" vertical="center" wrapText="1" indent="1"/>
    </xf>
    <xf numFmtId="0" fontId="25" fillId="0" borderId="39" xfId="0" applyFont="1" applyBorder="1" applyAlignment="1">
      <alignment horizontal="left" vertical="center" wrapText="1" indent="1"/>
    </xf>
    <xf numFmtId="0" fontId="19" fillId="0" borderId="8" xfId="0" applyFont="1" applyBorder="1" applyAlignment="1">
      <alignment horizontal="left" vertical="center" wrapText="1" indent="1"/>
    </xf>
    <xf numFmtId="0" fontId="25" fillId="0" borderId="8" xfId="0" applyFont="1" applyBorder="1" applyAlignment="1">
      <alignment horizontal="left" vertical="center" wrapText="1" indent="1"/>
    </xf>
    <xf numFmtId="0" fontId="19"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0" borderId="7" xfId="0" applyFont="1" applyBorder="1" applyAlignment="1">
      <alignment horizontal="left" vertical="center" wrapText="1"/>
    </xf>
    <xf numFmtId="0" fontId="59" fillId="0" borderId="33" xfId="0" applyFont="1" applyBorder="1" applyAlignment="1">
      <alignment horizontal="center" vertical="center"/>
    </xf>
    <xf numFmtId="0" fontId="59" fillId="0" borderId="34" xfId="0" applyFont="1" applyBorder="1" applyAlignment="1">
      <alignment horizontal="center" vertical="center"/>
    </xf>
    <xf numFmtId="0" fontId="59" fillId="0" borderId="35"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4"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left" wrapText="1"/>
    </xf>
    <xf numFmtId="0" fontId="1" fillId="0" borderId="1" xfId="0" applyFont="1" applyBorder="1" applyAlignment="1">
      <alignment horizontal="left"/>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0" applyFont="1" applyBorder="1" applyAlignment="1">
      <alignment horizontal="left" wrapText="1"/>
    </xf>
    <xf numFmtId="0" fontId="1" fillId="0" borderId="5" xfId="0" applyFont="1" applyBorder="1" applyAlignment="1">
      <alignment horizontal="left" wrapText="1"/>
    </xf>
    <xf numFmtId="0" fontId="7" fillId="0" borderId="0" xfId="0" applyFont="1" applyFill="1" applyBorder="1" applyAlignment="1">
      <alignment horizontal="center" vertical="center"/>
    </xf>
    <xf numFmtId="0" fontId="1" fillId="0" borderId="12" xfId="0" applyFont="1" applyBorder="1" applyAlignment="1">
      <alignment horizontal="left" wrapText="1"/>
    </xf>
    <xf numFmtId="0" fontId="1" fillId="0" borderId="11" xfId="0" applyFont="1" applyBorder="1" applyAlignment="1">
      <alignment horizontal="left" wrapText="1"/>
    </xf>
    <xf numFmtId="0" fontId="1" fillId="0" borderId="1" xfId="0" applyFont="1" applyFill="1" applyBorder="1" applyAlignment="1">
      <alignment horizontal="left"/>
    </xf>
    <xf numFmtId="49" fontId="15"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3" xfId="0" applyFont="1" applyFill="1" applyBorder="1" applyAlignment="1">
      <alignment horizontal="left"/>
    </xf>
    <xf numFmtId="0" fontId="1" fillId="0" borderId="5"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vertical="center" wrapText="1"/>
    </xf>
    <xf numFmtId="0" fontId="5" fillId="0" borderId="1" xfId="0" applyFont="1" applyFill="1" applyBorder="1"/>
    <xf numFmtId="1" fontId="17" fillId="0" borderId="16" xfId="0" applyNumberFormat="1" applyFont="1" applyBorder="1" applyAlignment="1">
      <alignment horizontal="center" vertical="center"/>
    </xf>
    <xf numFmtId="1" fontId="46" fillId="0" borderId="0" xfId="0" applyNumberFormat="1" applyFont="1" applyFill="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8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workbookViewId="0">
      <selection activeCell="G112" sqref="G112"/>
    </sheetView>
  </sheetViews>
  <sheetFormatPr defaultRowHeight="35.1" customHeight="1" x14ac:dyDescent="0.2"/>
  <cols>
    <col min="1" max="3" width="9.140625" style="177"/>
    <col min="4" max="4" width="10.28515625" style="177" customWidth="1"/>
    <col min="5" max="5" width="26.7109375" style="177" customWidth="1"/>
    <col min="6" max="6" width="41.85546875" style="177" customWidth="1"/>
    <col min="7" max="7" width="10.140625" style="177" customWidth="1"/>
    <col min="8" max="8" width="21.7109375" style="177" customWidth="1"/>
    <col min="9" max="9" width="9.140625" style="177"/>
    <col min="10" max="10" width="21.7109375" style="177" customWidth="1"/>
    <col min="11" max="16384" width="9.140625" style="177"/>
  </cols>
  <sheetData>
    <row r="1" spans="1:10" ht="35.1" customHeight="1" x14ac:dyDescent="0.2">
      <c r="A1" s="252" t="s">
        <v>253</v>
      </c>
      <c r="B1" s="253"/>
      <c r="C1" s="254"/>
      <c r="D1" s="255" t="s">
        <v>254</v>
      </c>
      <c r="E1" s="255"/>
      <c r="F1" s="255"/>
      <c r="G1" s="255"/>
      <c r="H1" s="255"/>
      <c r="I1" s="255"/>
      <c r="J1" s="256"/>
    </row>
    <row r="2" spans="1:10" ht="35.1" customHeight="1" x14ac:dyDescent="0.2">
      <c r="A2" s="257" t="s">
        <v>255</v>
      </c>
      <c r="B2" s="178">
        <v>1</v>
      </c>
      <c r="C2" s="260" t="s">
        <v>256</v>
      </c>
      <c r="D2" s="261"/>
      <c r="E2" s="261"/>
      <c r="F2" s="261"/>
      <c r="G2" s="261"/>
      <c r="H2" s="262"/>
      <c r="I2" s="179">
        <v>1</v>
      </c>
      <c r="J2" s="180" t="s">
        <v>257</v>
      </c>
    </row>
    <row r="3" spans="1:10" ht="35.1" customHeight="1" x14ac:dyDescent="0.2">
      <c r="A3" s="258"/>
      <c r="B3" s="181">
        <v>2</v>
      </c>
      <c r="C3" s="263" t="s">
        <v>258</v>
      </c>
      <c r="D3" s="255"/>
      <c r="E3" s="255"/>
      <c r="F3" s="255"/>
      <c r="G3" s="255"/>
      <c r="H3" s="256"/>
      <c r="I3" s="179">
        <v>2</v>
      </c>
      <c r="J3" s="180" t="s">
        <v>242</v>
      </c>
    </row>
    <row r="4" spans="1:10" ht="35.1" customHeight="1" x14ac:dyDescent="0.2">
      <c r="A4" s="258"/>
      <c r="B4" s="182" t="s">
        <v>259</v>
      </c>
      <c r="C4" s="263" t="s">
        <v>260</v>
      </c>
      <c r="D4" s="255"/>
      <c r="E4" s="255"/>
      <c r="F4" s="255"/>
      <c r="G4" s="255"/>
      <c r="H4" s="256"/>
      <c r="I4" s="183" t="s">
        <v>259</v>
      </c>
      <c r="J4" s="184"/>
    </row>
    <row r="5" spans="1:10" ht="35.1" customHeight="1" x14ac:dyDescent="0.2">
      <c r="A5" s="258"/>
      <c r="B5" s="182" t="s">
        <v>261</v>
      </c>
      <c r="C5" s="263" t="s">
        <v>262</v>
      </c>
      <c r="D5" s="255"/>
      <c r="E5" s="255"/>
      <c r="F5" s="255"/>
      <c r="G5" s="255"/>
      <c r="H5" s="256"/>
      <c r="I5" s="183" t="s">
        <v>261</v>
      </c>
      <c r="J5" s="184"/>
    </row>
    <row r="6" spans="1:10" ht="35.1" customHeight="1" x14ac:dyDescent="0.25">
      <c r="A6" s="258"/>
      <c r="B6" s="185">
        <v>4</v>
      </c>
      <c r="C6" s="264" t="s">
        <v>263</v>
      </c>
      <c r="D6" s="265"/>
      <c r="E6" s="265"/>
      <c r="F6" s="265"/>
      <c r="G6" s="265"/>
      <c r="H6" s="265"/>
      <c r="I6" s="186"/>
      <c r="J6" s="187"/>
    </row>
    <row r="7" spans="1:10" ht="35.1" customHeight="1" x14ac:dyDescent="0.2">
      <c r="A7" s="258"/>
      <c r="B7" s="188"/>
      <c r="C7" s="189" t="s">
        <v>249</v>
      </c>
      <c r="D7" s="263" t="s">
        <v>264</v>
      </c>
      <c r="E7" s="255"/>
      <c r="F7" s="255"/>
      <c r="G7" s="255"/>
      <c r="H7" s="255"/>
      <c r="I7" s="183" t="s">
        <v>265</v>
      </c>
      <c r="J7" s="180" t="s">
        <v>248</v>
      </c>
    </row>
    <row r="8" spans="1:10" ht="35.1" customHeight="1" x14ac:dyDescent="0.2">
      <c r="A8" s="258"/>
      <c r="B8" s="188"/>
      <c r="C8" s="190" t="s">
        <v>250</v>
      </c>
      <c r="D8" s="263" t="s">
        <v>266</v>
      </c>
      <c r="E8" s="255"/>
      <c r="F8" s="255"/>
      <c r="G8" s="255"/>
      <c r="H8" s="255"/>
      <c r="I8" s="183" t="s">
        <v>267</v>
      </c>
      <c r="J8" s="180" t="s">
        <v>248</v>
      </c>
    </row>
    <row r="9" spans="1:10" ht="35.1" customHeight="1" x14ac:dyDescent="0.2">
      <c r="A9" s="258"/>
      <c r="B9" s="191"/>
      <c r="C9" s="190" t="s">
        <v>251</v>
      </c>
      <c r="D9" s="263" t="s">
        <v>268</v>
      </c>
      <c r="E9" s="255"/>
      <c r="F9" s="255"/>
      <c r="G9" s="255"/>
      <c r="H9" s="256"/>
      <c r="I9" s="183" t="s">
        <v>269</v>
      </c>
      <c r="J9" s="180" t="s">
        <v>248</v>
      </c>
    </row>
    <row r="10" spans="1:10" ht="35.1" customHeight="1" x14ac:dyDescent="0.2">
      <c r="A10" s="258"/>
      <c r="B10" s="266"/>
      <c r="C10" s="190" t="s">
        <v>252</v>
      </c>
      <c r="D10" s="263" t="s">
        <v>270</v>
      </c>
      <c r="E10" s="268"/>
      <c r="F10" s="268"/>
      <c r="G10" s="268"/>
      <c r="H10" s="269"/>
      <c r="I10" s="183" t="s">
        <v>271</v>
      </c>
      <c r="J10" s="192"/>
    </row>
    <row r="11" spans="1:10" ht="35.1" customHeight="1" x14ac:dyDescent="0.2">
      <c r="A11" s="258"/>
      <c r="B11" s="267"/>
      <c r="C11" s="190" t="s">
        <v>272</v>
      </c>
      <c r="D11" s="263" t="s">
        <v>273</v>
      </c>
      <c r="E11" s="255"/>
      <c r="F11" s="255"/>
      <c r="G11" s="255"/>
      <c r="H11" s="256"/>
      <c r="I11" s="193" t="s">
        <v>274</v>
      </c>
      <c r="J11" s="192"/>
    </row>
    <row r="12" spans="1:10" ht="35.1" customHeight="1" x14ac:dyDescent="0.25">
      <c r="A12" s="258"/>
      <c r="B12" s="185">
        <v>5</v>
      </c>
      <c r="C12" s="264" t="s">
        <v>275</v>
      </c>
      <c r="D12" s="265"/>
      <c r="E12" s="265"/>
      <c r="F12" s="265"/>
      <c r="G12" s="265"/>
      <c r="H12" s="187"/>
      <c r="I12" s="270"/>
      <c r="J12" s="271"/>
    </row>
    <row r="13" spans="1:10" ht="35.1" customHeight="1" x14ac:dyDescent="0.2">
      <c r="A13" s="258"/>
      <c r="B13" s="191"/>
      <c r="C13" s="189" t="s">
        <v>249</v>
      </c>
      <c r="D13" s="263" t="s">
        <v>276</v>
      </c>
      <c r="E13" s="255"/>
      <c r="F13" s="256"/>
      <c r="G13" s="183" t="s">
        <v>277</v>
      </c>
      <c r="H13" s="192"/>
      <c r="I13" s="272"/>
      <c r="J13" s="271"/>
    </row>
    <row r="14" spans="1:10" ht="68.25" customHeight="1" x14ac:dyDescent="0.2">
      <c r="A14" s="258"/>
      <c r="B14" s="191"/>
      <c r="C14" s="190" t="s">
        <v>250</v>
      </c>
      <c r="D14" s="263" t="s">
        <v>278</v>
      </c>
      <c r="E14" s="275"/>
      <c r="F14" s="276"/>
      <c r="G14" s="183" t="s">
        <v>279</v>
      </c>
      <c r="H14" s="192"/>
      <c r="I14" s="272"/>
      <c r="J14" s="271"/>
    </row>
    <row r="15" spans="1:10" ht="35.1" customHeight="1" x14ac:dyDescent="0.2">
      <c r="A15" s="258"/>
      <c r="B15" s="191"/>
      <c r="C15" s="190" t="s">
        <v>251</v>
      </c>
      <c r="D15" s="263" t="s">
        <v>280</v>
      </c>
      <c r="E15" s="255"/>
      <c r="F15" s="256"/>
      <c r="G15" s="183" t="s">
        <v>281</v>
      </c>
      <c r="H15" s="192"/>
      <c r="I15" s="272"/>
      <c r="J15" s="271"/>
    </row>
    <row r="16" spans="1:10" ht="35.1" customHeight="1" x14ac:dyDescent="0.2">
      <c r="A16" s="258"/>
      <c r="B16" s="191"/>
      <c r="C16" s="190" t="s">
        <v>252</v>
      </c>
      <c r="D16" s="263" t="s">
        <v>282</v>
      </c>
      <c r="E16" s="268"/>
      <c r="F16" s="269"/>
      <c r="G16" s="183" t="s">
        <v>283</v>
      </c>
      <c r="H16" s="192"/>
      <c r="I16" s="272"/>
      <c r="J16" s="271"/>
    </row>
    <row r="17" spans="1:10" ht="35.1" customHeight="1" x14ac:dyDescent="0.2">
      <c r="A17" s="258"/>
      <c r="B17" s="191"/>
      <c r="C17" s="190" t="s">
        <v>272</v>
      </c>
      <c r="D17" s="263" t="s">
        <v>284</v>
      </c>
      <c r="E17" s="268"/>
      <c r="F17" s="269"/>
      <c r="G17" s="183" t="s">
        <v>285</v>
      </c>
      <c r="H17" s="192"/>
      <c r="I17" s="273"/>
      <c r="J17" s="274"/>
    </row>
    <row r="18" spans="1:10" ht="35.1" customHeight="1" x14ac:dyDescent="0.25">
      <c r="A18" s="258"/>
      <c r="B18" s="191"/>
      <c r="C18" s="194" t="s">
        <v>286</v>
      </c>
      <c r="D18" s="277" t="s">
        <v>287</v>
      </c>
      <c r="E18" s="278"/>
      <c r="F18" s="278"/>
      <c r="G18" s="278"/>
      <c r="H18" s="279"/>
      <c r="I18" s="195" t="s">
        <v>288</v>
      </c>
      <c r="J18" s="196"/>
    </row>
    <row r="19" spans="1:10" ht="35.1" customHeight="1" x14ac:dyDescent="0.2">
      <c r="A19" s="258"/>
      <c r="B19" s="185">
        <v>6</v>
      </c>
      <c r="C19" s="263" t="s">
        <v>289</v>
      </c>
      <c r="D19" s="255"/>
      <c r="E19" s="255"/>
      <c r="F19" s="255"/>
      <c r="G19" s="255"/>
      <c r="H19" s="256"/>
      <c r="I19" s="270"/>
      <c r="J19" s="280"/>
    </row>
    <row r="20" spans="1:10" ht="35.1" customHeight="1" x14ac:dyDescent="0.2">
      <c r="A20" s="258"/>
      <c r="B20" s="191"/>
      <c r="C20" s="189" t="s">
        <v>249</v>
      </c>
      <c r="D20" s="263" t="s">
        <v>290</v>
      </c>
      <c r="E20" s="275"/>
      <c r="F20" s="276"/>
      <c r="G20" s="197" t="s">
        <v>291</v>
      </c>
      <c r="H20" s="198"/>
      <c r="I20" s="272"/>
      <c r="J20" s="271"/>
    </row>
    <row r="21" spans="1:10" ht="35.1" customHeight="1" x14ac:dyDescent="0.2">
      <c r="A21" s="258"/>
      <c r="B21" s="191"/>
      <c r="C21" s="190" t="s">
        <v>250</v>
      </c>
      <c r="D21" s="263" t="s">
        <v>292</v>
      </c>
      <c r="E21" s="275"/>
      <c r="F21" s="276"/>
      <c r="G21" s="183" t="s">
        <v>293</v>
      </c>
      <c r="H21" s="192"/>
      <c r="I21" s="272"/>
      <c r="J21" s="271"/>
    </row>
    <row r="22" spans="1:10" ht="38.25" customHeight="1" x14ac:dyDescent="0.2">
      <c r="A22" s="258"/>
      <c r="B22" s="191"/>
      <c r="C22" s="190" t="s">
        <v>251</v>
      </c>
      <c r="D22" s="263" t="s">
        <v>294</v>
      </c>
      <c r="E22" s="275"/>
      <c r="F22" s="276"/>
      <c r="G22" s="183" t="s">
        <v>295</v>
      </c>
      <c r="H22" s="192"/>
      <c r="I22" s="272"/>
      <c r="J22" s="271"/>
    </row>
    <row r="23" spans="1:10" ht="35.1" customHeight="1" x14ac:dyDescent="0.2">
      <c r="A23" s="258"/>
      <c r="B23" s="191"/>
      <c r="C23" s="190" t="s">
        <v>252</v>
      </c>
      <c r="D23" s="263" t="s">
        <v>296</v>
      </c>
      <c r="E23" s="275"/>
      <c r="F23" s="276"/>
      <c r="G23" s="183" t="s">
        <v>297</v>
      </c>
      <c r="H23" s="192"/>
      <c r="I23" s="272"/>
      <c r="J23" s="271"/>
    </row>
    <row r="24" spans="1:10" ht="35.1" customHeight="1" x14ac:dyDescent="0.2">
      <c r="A24" s="258"/>
      <c r="B24" s="191"/>
      <c r="C24" s="190" t="s">
        <v>272</v>
      </c>
      <c r="D24" s="263" t="s">
        <v>298</v>
      </c>
      <c r="E24" s="268"/>
      <c r="F24" s="269"/>
      <c r="G24" s="183" t="s">
        <v>299</v>
      </c>
      <c r="H24" s="192"/>
      <c r="I24" s="272"/>
      <c r="J24" s="271"/>
    </row>
    <row r="25" spans="1:10" ht="35.1" customHeight="1" x14ac:dyDescent="0.2">
      <c r="A25" s="258"/>
      <c r="B25" s="191"/>
      <c r="C25" s="190" t="s">
        <v>286</v>
      </c>
      <c r="D25" s="263" t="s">
        <v>300</v>
      </c>
      <c r="E25" s="268"/>
      <c r="F25" s="269"/>
      <c r="G25" s="183" t="s">
        <v>301</v>
      </c>
      <c r="H25" s="198"/>
      <c r="I25" s="272"/>
      <c r="J25" s="271"/>
    </row>
    <row r="26" spans="1:10" ht="35.1" customHeight="1" x14ac:dyDescent="0.2">
      <c r="A26" s="258"/>
      <c r="B26" s="191"/>
      <c r="C26" s="190" t="s">
        <v>302</v>
      </c>
      <c r="D26" s="263" t="s">
        <v>303</v>
      </c>
      <c r="E26" s="275"/>
      <c r="F26" s="276"/>
      <c r="G26" s="183" t="s">
        <v>304</v>
      </c>
      <c r="H26" s="192"/>
      <c r="I26" s="272"/>
      <c r="J26" s="271"/>
    </row>
    <row r="27" spans="1:10" ht="35.1" customHeight="1" x14ac:dyDescent="0.2">
      <c r="A27" s="258"/>
      <c r="B27" s="191"/>
      <c r="C27" s="190" t="s">
        <v>305</v>
      </c>
      <c r="D27" s="263" t="s">
        <v>306</v>
      </c>
      <c r="E27" s="275"/>
      <c r="F27" s="276"/>
      <c r="G27" s="183" t="s">
        <v>307</v>
      </c>
      <c r="H27" s="192"/>
      <c r="I27" s="272"/>
      <c r="J27" s="271"/>
    </row>
    <row r="28" spans="1:10" ht="35.1" customHeight="1" x14ac:dyDescent="0.2">
      <c r="A28" s="258"/>
      <c r="B28" s="191"/>
      <c r="C28" s="190" t="s">
        <v>241</v>
      </c>
      <c r="D28" s="263" t="s">
        <v>308</v>
      </c>
      <c r="E28" s="268"/>
      <c r="F28" s="269"/>
      <c r="G28" s="183" t="s">
        <v>309</v>
      </c>
      <c r="H28" s="192"/>
      <c r="I28" s="272"/>
      <c r="J28" s="271"/>
    </row>
    <row r="29" spans="1:10" ht="35.1" customHeight="1" x14ac:dyDescent="0.2">
      <c r="A29" s="258"/>
      <c r="B29" s="191"/>
      <c r="C29" s="190" t="s">
        <v>310</v>
      </c>
      <c r="D29" s="263" t="s">
        <v>311</v>
      </c>
      <c r="E29" s="268"/>
      <c r="F29" s="269"/>
      <c r="G29" s="183" t="s">
        <v>312</v>
      </c>
      <c r="H29" s="192"/>
      <c r="I29" s="272"/>
      <c r="J29" s="271"/>
    </row>
    <row r="30" spans="1:10" ht="64.5" customHeight="1" x14ac:dyDescent="0.2">
      <c r="A30" s="258"/>
      <c r="B30" s="191"/>
      <c r="C30" s="190" t="s">
        <v>313</v>
      </c>
      <c r="D30" s="263" t="s">
        <v>314</v>
      </c>
      <c r="E30" s="268"/>
      <c r="F30" s="269"/>
      <c r="G30" s="183" t="s">
        <v>315</v>
      </c>
      <c r="H30" s="198"/>
      <c r="I30" s="272"/>
      <c r="J30" s="271"/>
    </row>
    <row r="31" spans="1:10" ht="35.1" customHeight="1" x14ac:dyDescent="0.2">
      <c r="A31" s="258"/>
      <c r="B31" s="191"/>
      <c r="C31" s="190" t="s">
        <v>316</v>
      </c>
      <c r="D31" s="263" t="s">
        <v>317</v>
      </c>
      <c r="E31" s="268"/>
      <c r="F31" s="269"/>
      <c r="G31" s="183" t="s">
        <v>318</v>
      </c>
      <c r="H31" s="192"/>
      <c r="I31" s="272"/>
      <c r="J31" s="271"/>
    </row>
    <row r="32" spans="1:10" ht="35.1" customHeight="1" x14ac:dyDescent="0.2">
      <c r="A32" s="258"/>
      <c r="B32" s="191"/>
      <c r="C32" s="190" t="s">
        <v>319</v>
      </c>
      <c r="D32" s="281" t="s">
        <v>320</v>
      </c>
      <c r="E32" s="282"/>
      <c r="F32" s="283"/>
      <c r="G32" s="183" t="s">
        <v>321</v>
      </c>
      <c r="H32" s="192"/>
      <c r="I32" s="272"/>
      <c r="J32" s="271"/>
    </row>
    <row r="33" spans="1:10" ht="35.1" customHeight="1" x14ac:dyDescent="0.2">
      <c r="A33" s="258"/>
      <c r="B33" s="191"/>
      <c r="C33" s="190" t="s">
        <v>322</v>
      </c>
      <c r="D33" s="263" t="s">
        <v>323</v>
      </c>
      <c r="E33" s="268"/>
      <c r="F33" s="269"/>
      <c r="G33" s="183" t="s">
        <v>324</v>
      </c>
      <c r="H33" s="192"/>
      <c r="I33" s="272"/>
      <c r="J33" s="271"/>
    </row>
    <row r="34" spans="1:10" ht="35.1" customHeight="1" x14ac:dyDescent="0.2">
      <c r="A34" s="258"/>
      <c r="B34" s="191"/>
      <c r="C34" s="199" t="s">
        <v>325</v>
      </c>
      <c r="D34" s="284" t="s">
        <v>326</v>
      </c>
      <c r="E34" s="285"/>
      <c r="F34" s="286"/>
      <c r="G34" s="200" t="s">
        <v>327</v>
      </c>
      <c r="H34" s="192"/>
      <c r="I34" s="272"/>
      <c r="J34" s="271"/>
    </row>
    <row r="35" spans="1:10" ht="47.25" customHeight="1" x14ac:dyDescent="0.2">
      <c r="A35" s="258"/>
      <c r="B35" s="191"/>
      <c r="C35" s="190" t="s">
        <v>328</v>
      </c>
      <c r="D35" s="263" t="s">
        <v>329</v>
      </c>
      <c r="E35" s="275"/>
      <c r="F35" s="276"/>
      <c r="G35" s="183" t="s">
        <v>330</v>
      </c>
      <c r="H35" s="192"/>
      <c r="I35" s="272"/>
      <c r="J35" s="271"/>
    </row>
    <row r="36" spans="1:10" ht="41.25" customHeight="1" x14ac:dyDescent="0.25">
      <c r="A36" s="258"/>
      <c r="B36" s="191"/>
      <c r="C36" s="189" t="s">
        <v>331</v>
      </c>
      <c r="D36" s="263" t="s">
        <v>332</v>
      </c>
      <c r="E36" s="275"/>
      <c r="F36" s="276"/>
      <c r="G36" s="183" t="s">
        <v>333</v>
      </c>
      <c r="H36" s="201"/>
      <c r="I36" s="202"/>
      <c r="J36" s="203"/>
    </row>
    <row r="37" spans="1:10" ht="41.25" customHeight="1" x14ac:dyDescent="0.25">
      <c r="A37" s="258"/>
      <c r="B37" s="191"/>
      <c r="C37" s="189" t="s">
        <v>334</v>
      </c>
      <c r="D37" s="287" t="s">
        <v>472</v>
      </c>
      <c r="E37" s="288"/>
      <c r="F37" s="289"/>
      <c r="G37" s="183" t="s">
        <v>336</v>
      </c>
      <c r="H37" s="201"/>
      <c r="I37" s="246"/>
      <c r="J37" s="247"/>
    </row>
    <row r="38" spans="1:10" ht="35.1" customHeight="1" x14ac:dyDescent="0.25">
      <c r="A38" s="258"/>
      <c r="B38" s="191"/>
      <c r="C38" s="189" t="s">
        <v>337</v>
      </c>
      <c r="D38" s="263" t="s">
        <v>335</v>
      </c>
      <c r="E38" s="255"/>
      <c r="F38" s="256"/>
      <c r="G38" s="183" t="s">
        <v>338</v>
      </c>
      <c r="H38" s="201"/>
      <c r="I38" s="273"/>
      <c r="J38" s="274"/>
    </row>
    <row r="39" spans="1:10" ht="35.1" customHeight="1" x14ac:dyDescent="0.2">
      <c r="A39" s="258"/>
      <c r="B39" s="204"/>
      <c r="C39" s="194" t="s">
        <v>466</v>
      </c>
      <c r="D39" s="277" t="s">
        <v>469</v>
      </c>
      <c r="E39" s="278"/>
      <c r="F39" s="278"/>
      <c r="G39" s="278"/>
      <c r="H39" s="279"/>
      <c r="I39" s="205" t="s">
        <v>470</v>
      </c>
      <c r="J39" s="206" t="s">
        <v>339</v>
      </c>
    </row>
    <row r="40" spans="1:10" ht="35.1" customHeight="1" x14ac:dyDescent="0.2">
      <c r="A40" s="258"/>
      <c r="B40" s="185">
        <v>7</v>
      </c>
      <c r="C40" s="264" t="s">
        <v>340</v>
      </c>
      <c r="D40" s="265"/>
      <c r="E40" s="265"/>
      <c r="F40" s="265"/>
      <c r="G40" s="265"/>
      <c r="H40" s="290"/>
      <c r="I40" s="270"/>
      <c r="J40" s="280"/>
    </row>
    <row r="41" spans="1:10" ht="35.1" customHeight="1" x14ac:dyDescent="0.2">
      <c r="A41" s="258"/>
      <c r="B41" s="191"/>
      <c r="C41" s="207" t="s">
        <v>249</v>
      </c>
      <c r="D41" s="281" t="s">
        <v>341</v>
      </c>
      <c r="E41" s="282"/>
      <c r="F41" s="283"/>
      <c r="G41" s="183" t="s">
        <v>342</v>
      </c>
      <c r="H41" s="192"/>
      <c r="I41" s="272"/>
      <c r="J41" s="271"/>
    </row>
    <row r="42" spans="1:10" ht="35.1" customHeight="1" x14ac:dyDescent="0.2">
      <c r="A42" s="258"/>
      <c r="B42" s="191"/>
      <c r="C42" s="207" t="s">
        <v>250</v>
      </c>
      <c r="D42" s="281" t="s">
        <v>343</v>
      </c>
      <c r="E42" s="282"/>
      <c r="F42" s="283"/>
      <c r="G42" s="183" t="s">
        <v>344</v>
      </c>
      <c r="H42" s="198"/>
      <c r="I42" s="272"/>
      <c r="J42" s="271"/>
    </row>
    <row r="43" spans="1:10" ht="35.1" customHeight="1" x14ac:dyDescent="0.2">
      <c r="A43" s="258"/>
      <c r="B43" s="191"/>
      <c r="C43" s="207" t="s">
        <v>251</v>
      </c>
      <c r="D43" s="263" t="s">
        <v>345</v>
      </c>
      <c r="E43" s="275"/>
      <c r="F43" s="276"/>
      <c r="G43" s="183" t="s">
        <v>346</v>
      </c>
      <c r="H43" s="192"/>
      <c r="I43" s="272"/>
      <c r="J43" s="271"/>
    </row>
    <row r="44" spans="1:10" ht="35.1" customHeight="1" x14ac:dyDescent="0.2">
      <c r="A44" s="258"/>
      <c r="B44" s="191"/>
      <c r="C44" s="207" t="s">
        <v>252</v>
      </c>
      <c r="D44" s="263" t="s">
        <v>347</v>
      </c>
      <c r="E44" s="275"/>
      <c r="F44" s="276"/>
      <c r="G44" s="208" t="s">
        <v>348</v>
      </c>
      <c r="H44" s="192"/>
      <c r="I44" s="272"/>
      <c r="J44" s="271"/>
    </row>
    <row r="45" spans="1:10" ht="35.1" customHeight="1" x14ac:dyDescent="0.2">
      <c r="A45" s="258"/>
      <c r="B45" s="191"/>
      <c r="C45" s="207" t="s">
        <v>272</v>
      </c>
      <c r="D45" s="263" t="s">
        <v>349</v>
      </c>
      <c r="E45" s="275"/>
      <c r="F45" s="276"/>
      <c r="G45" s="183" t="s">
        <v>350</v>
      </c>
      <c r="H45" s="192"/>
      <c r="I45" s="272"/>
      <c r="J45" s="271"/>
    </row>
    <row r="46" spans="1:10" ht="35.1" customHeight="1" x14ac:dyDescent="0.2">
      <c r="A46" s="258"/>
      <c r="B46" s="191"/>
      <c r="C46" s="207" t="s">
        <v>286</v>
      </c>
      <c r="D46" s="281" t="s">
        <v>351</v>
      </c>
      <c r="E46" s="282"/>
      <c r="F46" s="283"/>
      <c r="G46" s="183" t="s">
        <v>352</v>
      </c>
      <c r="H46" s="192"/>
      <c r="I46" s="272"/>
      <c r="J46" s="271"/>
    </row>
    <row r="47" spans="1:10" ht="35.1" customHeight="1" x14ac:dyDescent="0.2">
      <c r="A47" s="258"/>
      <c r="B47" s="191"/>
      <c r="C47" s="207" t="s">
        <v>302</v>
      </c>
      <c r="D47" s="263" t="s">
        <v>353</v>
      </c>
      <c r="E47" s="275"/>
      <c r="F47" s="276"/>
      <c r="G47" s="183" t="s">
        <v>354</v>
      </c>
      <c r="H47" s="192"/>
      <c r="I47" s="272"/>
      <c r="J47" s="271"/>
    </row>
    <row r="48" spans="1:10" ht="35.1" customHeight="1" x14ac:dyDescent="0.2">
      <c r="A48" s="258"/>
      <c r="B48" s="191"/>
      <c r="C48" s="207" t="s">
        <v>305</v>
      </c>
      <c r="D48" s="281" t="s">
        <v>355</v>
      </c>
      <c r="E48" s="282"/>
      <c r="F48" s="283"/>
      <c r="G48" s="183" t="s">
        <v>356</v>
      </c>
      <c r="H48" s="192"/>
      <c r="I48" s="272"/>
      <c r="J48" s="271"/>
    </row>
    <row r="49" spans="1:10" ht="35.1" customHeight="1" x14ac:dyDescent="0.2">
      <c r="A49" s="258"/>
      <c r="B49" s="191"/>
      <c r="C49" s="207" t="s">
        <v>241</v>
      </c>
      <c r="D49" s="263" t="s">
        <v>357</v>
      </c>
      <c r="E49" s="255"/>
      <c r="F49" s="256"/>
      <c r="G49" s="183" t="s">
        <v>358</v>
      </c>
      <c r="H49" s="192"/>
      <c r="I49" s="273"/>
      <c r="J49" s="274"/>
    </row>
    <row r="50" spans="1:10" ht="35.1" customHeight="1" x14ac:dyDescent="0.2">
      <c r="A50" s="258"/>
      <c r="B50" s="191"/>
      <c r="C50" s="209" t="s">
        <v>310</v>
      </c>
      <c r="D50" s="277" t="s">
        <v>359</v>
      </c>
      <c r="E50" s="278"/>
      <c r="F50" s="278"/>
      <c r="G50" s="278"/>
      <c r="H50" s="279"/>
      <c r="I50" s="210" t="s">
        <v>360</v>
      </c>
      <c r="J50" s="206" t="s">
        <v>361</v>
      </c>
    </row>
    <row r="51" spans="1:10" ht="35.1" customHeight="1" x14ac:dyDescent="0.2">
      <c r="A51" s="258"/>
      <c r="B51" s="211">
        <v>8</v>
      </c>
      <c r="C51" s="185" t="s">
        <v>362</v>
      </c>
      <c r="D51" s="264" t="s">
        <v>363</v>
      </c>
      <c r="E51" s="265"/>
      <c r="F51" s="265"/>
      <c r="G51" s="265"/>
      <c r="H51" s="290"/>
      <c r="I51" s="270"/>
      <c r="J51" s="280"/>
    </row>
    <row r="52" spans="1:10" ht="35.1" customHeight="1" x14ac:dyDescent="0.2">
      <c r="A52" s="258"/>
      <c r="B52" s="212"/>
      <c r="C52" s="191"/>
      <c r="D52" s="189" t="s">
        <v>249</v>
      </c>
      <c r="E52" s="263" t="s">
        <v>364</v>
      </c>
      <c r="F52" s="276"/>
      <c r="G52" s="197" t="s">
        <v>365</v>
      </c>
      <c r="H52" s="192"/>
      <c r="I52" s="272"/>
      <c r="J52" s="271"/>
    </row>
    <row r="53" spans="1:10" ht="35.1" customHeight="1" x14ac:dyDescent="0.2">
      <c r="A53" s="258"/>
      <c r="B53" s="212"/>
      <c r="C53" s="191"/>
      <c r="D53" s="189" t="s">
        <v>250</v>
      </c>
      <c r="E53" s="281" t="s">
        <v>366</v>
      </c>
      <c r="F53" s="291"/>
      <c r="G53" s="197" t="s">
        <v>367</v>
      </c>
      <c r="H53" s="192"/>
      <c r="I53" s="272"/>
      <c r="J53" s="271"/>
    </row>
    <row r="54" spans="1:10" ht="35.1" customHeight="1" x14ac:dyDescent="0.2">
      <c r="A54" s="258"/>
      <c r="B54" s="212"/>
      <c r="C54" s="191"/>
      <c r="D54" s="189" t="s">
        <v>251</v>
      </c>
      <c r="E54" s="263" t="s">
        <v>368</v>
      </c>
      <c r="F54" s="256"/>
      <c r="G54" s="197" t="s">
        <v>369</v>
      </c>
      <c r="H54" s="192"/>
      <c r="I54" s="272"/>
      <c r="J54" s="271"/>
    </row>
    <row r="55" spans="1:10" ht="35.1" customHeight="1" x14ac:dyDescent="0.2">
      <c r="A55" s="258"/>
      <c r="B55" s="212"/>
      <c r="C55" s="191"/>
      <c r="D55" s="190" t="s">
        <v>252</v>
      </c>
      <c r="E55" s="263" t="s">
        <v>370</v>
      </c>
      <c r="F55" s="276"/>
      <c r="G55" s="183" t="s">
        <v>371</v>
      </c>
      <c r="H55" s="192"/>
      <c r="I55" s="272"/>
      <c r="J55" s="271"/>
    </row>
    <row r="56" spans="1:10" ht="35.1" customHeight="1" x14ac:dyDescent="0.2">
      <c r="A56" s="258"/>
      <c r="B56" s="212"/>
      <c r="C56" s="191"/>
      <c r="D56" s="190" t="s">
        <v>272</v>
      </c>
      <c r="E56" s="281" t="s">
        <v>372</v>
      </c>
      <c r="F56" s="291"/>
      <c r="G56" s="183" t="s">
        <v>373</v>
      </c>
      <c r="H56" s="192"/>
      <c r="I56" s="272"/>
      <c r="J56" s="271"/>
    </row>
    <row r="57" spans="1:10" ht="35.1" customHeight="1" x14ac:dyDescent="0.2">
      <c r="A57" s="258"/>
      <c r="B57" s="212"/>
      <c r="C57" s="191"/>
      <c r="D57" s="190" t="s">
        <v>286</v>
      </c>
      <c r="E57" s="263" t="s">
        <v>374</v>
      </c>
      <c r="F57" s="296"/>
      <c r="G57" s="183" t="s">
        <v>375</v>
      </c>
      <c r="H57" s="192"/>
      <c r="I57" s="272"/>
      <c r="J57" s="271"/>
    </row>
    <row r="58" spans="1:10" ht="35.1" customHeight="1" x14ac:dyDescent="0.2">
      <c r="A58" s="258"/>
      <c r="B58" s="212"/>
      <c r="C58" s="191"/>
      <c r="D58" s="190" t="s">
        <v>302</v>
      </c>
      <c r="E58" s="263" t="s">
        <v>376</v>
      </c>
      <c r="F58" s="296"/>
      <c r="G58" s="183" t="s">
        <v>377</v>
      </c>
      <c r="H58" s="192"/>
      <c r="I58" s="272"/>
      <c r="J58" s="271"/>
    </row>
    <row r="59" spans="1:10" ht="35.1" customHeight="1" x14ac:dyDescent="0.2">
      <c r="A59" s="258"/>
      <c r="B59" s="212"/>
      <c r="C59" s="191"/>
      <c r="D59" s="190" t="s">
        <v>305</v>
      </c>
      <c r="E59" s="297" t="s">
        <v>378</v>
      </c>
      <c r="F59" s="298"/>
      <c r="G59" s="183" t="s">
        <v>379</v>
      </c>
      <c r="H59" s="192"/>
      <c r="I59" s="272"/>
      <c r="J59" s="271"/>
    </row>
    <row r="60" spans="1:10" ht="35.1" customHeight="1" x14ac:dyDescent="0.2">
      <c r="A60" s="258"/>
      <c r="B60" s="212"/>
      <c r="C60" s="191"/>
      <c r="D60" s="190" t="s">
        <v>241</v>
      </c>
      <c r="E60" s="263" t="s">
        <v>335</v>
      </c>
      <c r="F60" s="296"/>
      <c r="G60" s="183" t="s">
        <v>380</v>
      </c>
      <c r="H60" s="192"/>
      <c r="I60" s="273"/>
      <c r="J60" s="274"/>
    </row>
    <row r="61" spans="1:10" ht="35.1" customHeight="1" x14ac:dyDescent="0.2">
      <c r="A61" s="258"/>
      <c r="B61" s="212"/>
      <c r="C61" s="204"/>
      <c r="D61" s="194" t="s">
        <v>310</v>
      </c>
      <c r="E61" s="277" t="s">
        <v>381</v>
      </c>
      <c r="F61" s="278"/>
      <c r="G61" s="278"/>
      <c r="H61" s="279"/>
      <c r="I61" s="210" t="s">
        <v>382</v>
      </c>
      <c r="J61" s="206" t="s">
        <v>182</v>
      </c>
    </row>
    <row r="62" spans="1:10" ht="35.1" customHeight="1" x14ac:dyDescent="0.2">
      <c r="A62" s="258"/>
      <c r="B62" s="191"/>
      <c r="C62" s="189" t="s">
        <v>383</v>
      </c>
      <c r="D62" s="263" t="s">
        <v>384</v>
      </c>
      <c r="E62" s="275"/>
      <c r="F62" s="275"/>
      <c r="G62" s="275"/>
      <c r="H62" s="276"/>
      <c r="I62" s="181" t="s">
        <v>385</v>
      </c>
      <c r="J62" s="213" t="s">
        <v>386</v>
      </c>
    </row>
    <row r="63" spans="1:10" ht="35.1" customHeight="1" x14ac:dyDescent="0.2">
      <c r="A63" s="258"/>
      <c r="B63" s="185">
        <v>9</v>
      </c>
      <c r="C63" s="255" t="s">
        <v>387</v>
      </c>
      <c r="D63" s="268"/>
      <c r="E63" s="268"/>
      <c r="F63" s="268"/>
      <c r="G63" s="268"/>
      <c r="H63" s="269"/>
      <c r="I63" s="270"/>
      <c r="J63" s="280"/>
    </row>
    <row r="64" spans="1:10" ht="35.1" customHeight="1" x14ac:dyDescent="0.2">
      <c r="A64" s="258"/>
      <c r="B64" s="191"/>
      <c r="C64" s="189" t="s">
        <v>249</v>
      </c>
      <c r="D64" s="281" t="s">
        <v>388</v>
      </c>
      <c r="E64" s="292"/>
      <c r="F64" s="291"/>
      <c r="G64" s="214" t="s">
        <v>389</v>
      </c>
      <c r="H64" s="192"/>
      <c r="I64" s="272"/>
      <c r="J64" s="271"/>
    </row>
    <row r="65" spans="1:10" ht="45" customHeight="1" x14ac:dyDescent="0.2">
      <c r="A65" s="258"/>
      <c r="B65" s="191"/>
      <c r="C65" s="190" t="s">
        <v>250</v>
      </c>
      <c r="D65" s="281" t="s">
        <v>390</v>
      </c>
      <c r="E65" s="292"/>
      <c r="F65" s="291"/>
      <c r="G65" s="179" t="s">
        <v>391</v>
      </c>
      <c r="H65" s="192"/>
      <c r="I65" s="272"/>
      <c r="J65" s="271"/>
    </row>
    <row r="66" spans="1:10" ht="35.1" customHeight="1" x14ac:dyDescent="0.2">
      <c r="A66" s="258"/>
      <c r="B66" s="191"/>
      <c r="C66" s="190" t="s">
        <v>251</v>
      </c>
      <c r="D66" s="281" t="s">
        <v>392</v>
      </c>
      <c r="E66" s="282"/>
      <c r="F66" s="283"/>
      <c r="G66" s="179" t="s">
        <v>393</v>
      </c>
      <c r="H66" s="192"/>
      <c r="I66" s="272"/>
      <c r="J66" s="271"/>
    </row>
    <row r="67" spans="1:10" ht="45.75" customHeight="1" x14ac:dyDescent="0.2">
      <c r="A67" s="258"/>
      <c r="B67" s="191"/>
      <c r="C67" s="245" t="s">
        <v>252</v>
      </c>
      <c r="D67" s="263" t="s">
        <v>394</v>
      </c>
      <c r="E67" s="293"/>
      <c r="F67" s="294"/>
      <c r="G67" s="179" t="s">
        <v>395</v>
      </c>
      <c r="H67" s="192"/>
      <c r="I67" s="272"/>
      <c r="J67" s="271"/>
    </row>
    <row r="68" spans="1:10" ht="44.25" customHeight="1" x14ac:dyDescent="0.2">
      <c r="A68" s="258"/>
      <c r="B68" s="191"/>
      <c r="C68" s="190" t="s">
        <v>272</v>
      </c>
      <c r="D68" s="299" t="s">
        <v>471</v>
      </c>
      <c r="E68" s="300"/>
      <c r="F68" s="301"/>
      <c r="G68" s="179" t="s">
        <v>396</v>
      </c>
      <c r="H68" s="192"/>
      <c r="I68" s="272"/>
      <c r="J68" s="271"/>
    </row>
    <row r="69" spans="1:10" ht="35.1" customHeight="1" x14ac:dyDescent="0.2">
      <c r="A69" s="258"/>
      <c r="B69" s="191"/>
      <c r="C69" s="190" t="s">
        <v>286</v>
      </c>
      <c r="D69" s="263" t="s">
        <v>335</v>
      </c>
      <c r="E69" s="295"/>
      <c r="F69" s="296"/>
      <c r="G69" s="179" t="s">
        <v>397</v>
      </c>
      <c r="H69" s="192"/>
      <c r="I69" s="273"/>
      <c r="J69" s="274"/>
    </row>
    <row r="70" spans="1:10" ht="35.1" customHeight="1" x14ac:dyDescent="0.2">
      <c r="A70" s="258"/>
      <c r="B70" s="191"/>
      <c r="C70" s="194" t="s">
        <v>302</v>
      </c>
      <c r="D70" s="277" t="s">
        <v>467</v>
      </c>
      <c r="E70" s="278"/>
      <c r="F70" s="278"/>
      <c r="G70" s="278"/>
      <c r="H70" s="279"/>
      <c r="I70" s="215" t="s">
        <v>468</v>
      </c>
      <c r="J70" s="206" t="s">
        <v>398</v>
      </c>
    </row>
    <row r="71" spans="1:10" ht="35.1" customHeight="1" x14ac:dyDescent="0.2">
      <c r="A71" s="258"/>
      <c r="B71" s="185">
        <v>10</v>
      </c>
      <c r="C71" s="255" t="s">
        <v>399</v>
      </c>
      <c r="D71" s="275"/>
      <c r="E71" s="275"/>
      <c r="F71" s="275"/>
      <c r="G71" s="275"/>
      <c r="H71" s="275"/>
      <c r="I71" s="270"/>
      <c r="J71" s="280"/>
    </row>
    <row r="72" spans="1:10" ht="35.1" customHeight="1" x14ac:dyDescent="0.2">
      <c r="A72" s="258"/>
      <c r="B72" s="191"/>
      <c r="C72" s="216" t="s">
        <v>249</v>
      </c>
      <c r="D72" s="302" t="s">
        <v>400</v>
      </c>
      <c r="E72" s="303"/>
      <c r="F72" s="304"/>
      <c r="G72" s="217" t="s">
        <v>401</v>
      </c>
      <c r="H72" s="218"/>
      <c r="I72" s="272"/>
      <c r="J72" s="271"/>
    </row>
    <row r="73" spans="1:10" ht="45.75" customHeight="1" x14ac:dyDescent="0.2">
      <c r="A73" s="258"/>
      <c r="B73" s="191"/>
      <c r="C73" s="190" t="s">
        <v>250</v>
      </c>
      <c r="D73" s="263" t="s">
        <v>402</v>
      </c>
      <c r="E73" s="293"/>
      <c r="F73" s="294"/>
      <c r="G73" s="183" t="s">
        <v>403</v>
      </c>
      <c r="H73" s="201"/>
      <c r="I73" s="272"/>
      <c r="J73" s="271"/>
    </row>
    <row r="74" spans="1:10" ht="35.1" customHeight="1" x14ac:dyDescent="0.2">
      <c r="A74" s="258"/>
      <c r="B74" s="191"/>
      <c r="C74" s="189" t="s">
        <v>251</v>
      </c>
      <c r="D74" s="260" t="s">
        <v>404</v>
      </c>
      <c r="E74" s="305"/>
      <c r="F74" s="306"/>
      <c r="G74" s="197" t="s">
        <v>405</v>
      </c>
      <c r="H74" s="219"/>
      <c r="I74" s="272"/>
      <c r="J74" s="271"/>
    </row>
    <row r="75" spans="1:10" ht="49.5" customHeight="1" x14ac:dyDescent="0.2">
      <c r="A75" s="258"/>
      <c r="B75" s="191"/>
      <c r="C75" s="190" t="s">
        <v>252</v>
      </c>
      <c r="D75" s="263" t="s">
        <v>406</v>
      </c>
      <c r="E75" s="293"/>
      <c r="F75" s="294"/>
      <c r="G75" s="183" t="s">
        <v>407</v>
      </c>
      <c r="H75" s="201"/>
      <c r="I75" s="272"/>
      <c r="J75" s="271"/>
    </row>
    <row r="76" spans="1:10" ht="63.75" customHeight="1" x14ac:dyDescent="0.2">
      <c r="A76" s="258"/>
      <c r="B76" s="191"/>
      <c r="C76" s="190" t="s">
        <v>272</v>
      </c>
      <c r="D76" s="263" t="s">
        <v>408</v>
      </c>
      <c r="E76" s="293"/>
      <c r="F76" s="294"/>
      <c r="G76" s="183" t="s">
        <v>409</v>
      </c>
      <c r="H76" s="201"/>
      <c r="I76" s="272"/>
      <c r="J76" s="271"/>
    </row>
    <row r="77" spans="1:10" ht="35.1" customHeight="1" x14ac:dyDescent="0.2">
      <c r="A77" s="258"/>
      <c r="B77" s="191"/>
      <c r="C77" s="190" t="s">
        <v>286</v>
      </c>
      <c r="D77" s="263" t="s">
        <v>410</v>
      </c>
      <c r="E77" s="293"/>
      <c r="F77" s="294"/>
      <c r="G77" s="183" t="s">
        <v>411</v>
      </c>
      <c r="H77" s="201"/>
      <c r="I77" s="272"/>
      <c r="J77" s="271"/>
    </row>
    <row r="78" spans="1:10" ht="35.1" customHeight="1" x14ac:dyDescent="0.25">
      <c r="A78" s="258"/>
      <c r="B78" s="191"/>
      <c r="C78" s="190" t="s">
        <v>302</v>
      </c>
      <c r="D78" s="263" t="s">
        <v>412</v>
      </c>
      <c r="E78" s="293"/>
      <c r="F78" s="294"/>
      <c r="G78" s="220" t="s">
        <v>413</v>
      </c>
      <c r="H78" s="201"/>
      <c r="I78" s="221"/>
      <c r="J78" s="222"/>
    </row>
    <row r="79" spans="1:10" ht="35.1" customHeight="1" x14ac:dyDescent="0.2">
      <c r="A79" s="258"/>
      <c r="B79" s="204"/>
      <c r="C79" s="194" t="s">
        <v>305</v>
      </c>
      <c r="D79" s="277" t="s">
        <v>414</v>
      </c>
      <c r="E79" s="307"/>
      <c r="F79" s="307"/>
      <c r="G79" s="307"/>
      <c r="H79" s="308"/>
      <c r="I79" s="223" t="s">
        <v>415</v>
      </c>
      <c r="J79" s="213" t="s">
        <v>416</v>
      </c>
    </row>
    <row r="80" spans="1:10" ht="35.1" customHeight="1" x14ac:dyDescent="0.2">
      <c r="A80" s="258"/>
      <c r="B80" s="185">
        <v>11</v>
      </c>
      <c r="C80" s="255" t="s">
        <v>417</v>
      </c>
      <c r="D80" s="275"/>
      <c r="E80" s="275"/>
      <c r="F80" s="275"/>
      <c r="G80" s="275"/>
      <c r="H80" s="275"/>
      <c r="I80" s="309"/>
      <c r="J80" s="310"/>
    </row>
    <row r="81" spans="1:10" ht="35.1" customHeight="1" x14ac:dyDescent="0.2">
      <c r="A81" s="258"/>
      <c r="B81" s="191"/>
      <c r="C81" s="224" t="s">
        <v>249</v>
      </c>
      <c r="D81" s="281" t="s">
        <v>400</v>
      </c>
      <c r="E81" s="292"/>
      <c r="F81" s="291"/>
      <c r="G81" s="214" t="s">
        <v>418</v>
      </c>
      <c r="H81" s="219"/>
      <c r="I81" s="311"/>
      <c r="J81" s="312"/>
    </row>
    <row r="82" spans="1:10" ht="43.5" customHeight="1" x14ac:dyDescent="0.2">
      <c r="A82" s="258"/>
      <c r="B82" s="191"/>
      <c r="C82" s="225" t="s">
        <v>250</v>
      </c>
      <c r="D82" s="263" t="s">
        <v>402</v>
      </c>
      <c r="E82" s="275"/>
      <c r="F82" s="276"/>
      <c r="G82" s="179" t="s">
        <v>419</v>
      </c>
      <c r="H82" s="201"/>
      <c r="I82" s="311"/>
      <c r="J82" s="312"/>
    </row>
    <row r="83" spans="1:10" ht="35.1" customHeight="1" x14ac:dyDescent="0.2">
      <c r="A83" s="258"/>
      <c r="B83" s="191"/>
      <c r="C83" s="225" t="s">
        <v>251</v>
      </c>
      <c r="D83" s="281" t="s">
        <v>404</v>
      </c>
      <c r="E83" s="292"/>
      <c r="F83" s="291"/>
      <c r="G83" s="179" t="s">
        <v>420</v>
      </c>
      <c r="H83" s="201"/>
      <c r="I83" s="311"/>
      <c r="J83" s="312"/>
    </row>
    <row r="84" spans="1:10" ht="50.25" customHeight="1" x14ac:dyDescent="0.2">
      <c r="A84" s="258"/>
      <c r="B84" s="191"/>
      <c r="C84" s="225" t="s">
        <v>252</v>
      </c>
      <c r="D84" s="263" t="s">
        <v>406</v>
      </c>
      <c r="E84" s="275"/>
      <c r="F84" s="276"/>
      <c r="G84" s="179" t="s">
        <v>421</v>
      </c>
      <c r="H84" s="201"/>
      <c r="I84" s="311"/>
      <c r="J84" s="312"/>
    </row>
    <row r="85" spans="1:10" ht="55.5" customHeight="1" x14ac:dyDescent="0.2">
      <c r="A85" s="258"/>
      <c r="B85" s="191"/>
      <c r="C85" s="225" t="s">
        <v>272</v>
      </c>
      <c r="D85" s="263" t="s">
        <v>408</v>
      </c>
      <c r="E85" s="275"/>
      <c r="F85" s="276"/>
      <c r="G85" s="179" t="s">
        <v>422</v>
      </c>
      <c r="H85" s="201"/>
      <c r="I85" s="311"/>
      <c r="J85" s="312"/>
    </row>
    <row r="86" spans="1:10" ht="35.1" customHeight="1" x14ac:dyDescent="0.2">
      <c r="A86" s="258"/>
      <c r="B86" s="191"/>
      <c r="C86" s="225" t="s">
        <v>286</v>
      </c>
      <c r="D86" s="263" t="s">
        <v>410</v>
      </c>
      <c r="E86" s="275"/>
      <c r="F86" s="276"/>
      <c r="G86" s="179" t="s">
        <v>423</v>
      </c>
      <c r="H86" s="201"/>
      <c r="I86" s="311"/>
      <c r="J86" s="312"/>
    </row>
    <row r="87" spans="1:10" ht="35.1" customHeight="1" x14ac:dyDescent="0.25">
      <c r="A87" s="258"/>
      <c r="B87" s="191"/>
      <c r="C87" s="225" t="s">
        <v>302</v>
      </c>
      <c r="D87" s="263" t="s">
        <v>412</v>
      </c>
      <c r="E87" s="293"/>
      <c r="F87" s="294"/>
      <c r="G87" s="226" t="s">
        <v>424</v>
      </c>
      <c r="H87" s="201"/>
      <c r="I87" s="221"/>
      <c r="J87" s="222"/>
    </row>
    <row r="88" spans="1:10" ht="35.1" customHeight="1" x14ac:dyDescent="0.2">
      <c r="A88" s="258"/>
      <c r="B88" s="204"/>
      <c r="C88" s="227" t="s">
        <v>305</v>
      </c>
      <c r="D88" s="277" t="s">
        <v>425</v>
      </c>
      <c r="E88" s="307"/>
      <c r="F88" s="307"/>
      <c r="G88" s="307"/>
      <c r="H88" s="308"/>
      <c r="I88" s="205" t="s">
        <v>426</v>
      </c>
      <c r="J88" s="206" t="s">
        <v>427</v>
      </c>
    </row>
    <row r="89" spans="1:10" ht="35.1" customHeight="1" x14ac:dyDescent="0.2">
      <c r="A89" s="258"/>
      <c r="B89" s="185">
        <v>12</v>
      </c>
      <c r="C89" s="255" t="s">
        <v>428</v>
      </c>
      <c r="D89" s="268"/>
      <c r="E89" s="268"/>
      <c r="F89" s="268"/>
      <c r="G89" s="268"/>
      <c r="H89" s="269"/>
      <c r="I89" s="270"/>
      <c r="J89" s="280"/>
    </row>
    <row r="90" spans="1:10" ht="35.1" customHeight="1" x14ac:dyDescent="0.2">
      <c r="A90" s="258"/>
      <c r="B90" s="191"/>
      <c r="C90" s="189" t="s">
        <v>249</v>
      </c>
      <c r="D90" s="263" t="s">
        <v>429</v>
      </c>
      <c r="E90" s="268"/>
      <c r="F90" s="269"/>
      <c r="G90" s="178" t="s">
        <v>430</v>
      </c>
      <c r="H90" s="198"/>
      <c r="I90" s="272"/>
      <c r="J90" s="271"/>
    </row>
    <row r="91" spans="1:10" ht="35.1" customHeight="1" x14ac:dyDescent="0.2">
      <c r="A91" s="258"/>
      <c r="B91" s="191"/>
      <c r="C91" s="190" t="s">
        <v>250</v>
      </c>
      <c r="D91" s="263" t="s">
        <v>243</v>
      </c>
      <c r="E91" s="268"/>
      <c r="F91" s="269"/>
      <c r="G91" s="181" t="s">
        <v>431</v>
      </c>
      <c r="H91" s="192"/>
      <c r="I91" s="272"/>
      <c r="J91" s="271"/>
    </row>
    <row r="92" spans="1:10" ht="35.1" customHeight="1" x14ac:dyDescent="0.2">
      <c r="A92" s="258"/>
      <c r="B92" s="191"/>
      <c r="C92" s="190" t="s">
        <v>251</v>
      </c>
      <c r="D92" s="263" t="s">
        <v>432</v>
      </c>
      <c r="E92" s="268"/>
      <c r="F92" s="269"/>
      <c r="G92" s="181" t="s">
        <v>433</v>
      </c>
      <c r="H92" s="192"/>
      <c r="I92" s="272"/>
      <c r="J92" s="271"/>
    </row>
    <row r="93" spans="1:10" ht="35.1" customHeight="1" x14ac:dyDescent="0.2">
      <c r="A93" s="258"/>
      <c r="B93" s="191"/>
      <c r="C93" s="190" t="s">
        <v>252</v>
      </c>
      <c r="D93" s="263" t="s">
        <v>244</v>
      </c>
      <c r="E93" s="255"/>
      <c r="F93" s="256"/>
      <c r="G93" s="181" t="s">
        <v>434</v>
      </c>
      <c r="H93" s="192"/>
      <c r="I93" s="272"/>
      <c r="J93" s="271"/>
    </row>
    <row r="94" spans="1:10" ht="35.1" customHeight="1" x14ac:dyDescent="0.2">
      <c r="A94" s="258"/>
      <c r="B94" s="191"/>
      <c r="C94" s="190" t="s">
        <v>272</v>
      </c>
      <c r="D94" s="263" t="s">
        <v>245</v>
      </c>
      <c r="E94" s="255"/>
      <c r="F94" s="256"/>
      <c r="G94" s="181" t="s">
        <v>435</v>
      </c>
      <c r="H94" s="192"/>
      <c r="I94" s="272"/>
      <c r="J94" s="271"/>
    </row>
    <row r="95" spans="1:10" ht="35.1" customHeight="1" x14ac:dyDescent="0.2">
      <c r="A95" s="258"/>
      <c r="B95" s="191"/>
      <c r="C95" s="190" t="s">
        <v>286</v>
      </c>
      <c r="D95" s="263" t="s">
        <v>246</v>
      </c>
      <c r="E95" s="255"/>
      <c r="F95" s="256"/>
      <c r="G95" s="181" t="s">
        <v>436</v>
      </c>
      <c r="H95" s="192"/>
      <c r="I95" s="272"/>
      <c r="J95" s="271"/>
    </row>
    <row r="96" spans="1:10" ht="35.1" customHeight="1" x14ac:dyDescent="0.2">
      <c r="A96" s="258"/>
      <c r="B96" s="191"/>
      <c r="C96" s="190" t="s">
        <v>302</v>
      </c>
      <c r="D96" s="263" t="s">
        <v>247</v>
      </c>
      <c r="E96" s="255"/>
      <c r="F96" s="256"/>
      <c r="G96" s="181" t="s">
        <v>437</v>
      </c>
      <c r="H96" s="192"/>
      <c r="I96" s="272"/>
      <c r="J96" s="271"/>
    </row>
    <row r="97" spans="1:11" ht="35.1" customHeight="1" x14ac:dyDescent="0.2">
      <c r="A97" s="258"/>
      <c r="B97" s="191"/>
      <c r="C97" s="190" t="s">
        <v>305</v>
      </c>
      <c r="D97" s="263" t="s">
        <v>438</v>
      </c>
      <c r="E97" s="268"/>
      <c r="F97" s="269"/>
      <c r="G97" s="181" t="s">
        <v>439</v>
      </c>
      <c r="H97" s="192"/>
      <c r="I97" s="273"/>
      <c r="J97" s="274"/>
    </row>
    <row r="98" spans="1:11" ht="35.1" customHeight="1" x14ac:dyDescent="0.25">
      <c r="A98" s="258"/>
      <c r="B98" s="204"/>
      <c r="C98" s="194" t="s">
        <v>241</v>
      </c>
      <c r="D98" s="313" t="s">
        <v>440</v>
      </c>
      <c r="E98" s="314"/>
      <c r="F98" s="314"/>
      <c r="G98" s="228"/>
      <c r="H98" s="229"/>
      <c r="I98" s="210" t="s">
        <v>441</v>
      </c>
      <c r="J98" s="230"/>
    </row>
    <row r="99" spans="1:11" ht="35.1" customHeight="1" x14ac:dyDescent="0.2">
      <c r="A99" s="258"/>
      <c r="B99" s="178">
        <v>13</v>
      </c>
      <c r="C99" s="313" t="s">
        <v>442</v>
      </c>
      <c r="D99" s="315"/>
      <c r="E99" s="315"/>
      <c r="F99" s="315"/>
      <c r="G99" s="315"/>
      <c r="H99" s="316"/>
      <c r="I99" s="183">
        <v>13</v>
      </c>
      <c r="J99" s="230"/>
    </row>
    <row r="100" spans="1:11" ht="35.1" customHeight="1" x14ac:dyDescent="0.2">
      <c r="A100" s="258"/>
      <c r="B100" s="231"/>
      <c r="C100" s="317" t="s">
        <v>249</v>
      </c>
      <c r="D100" s="318"/>
      <c r="E100" s="263" t="s">
        <v>443</v>
      </c>
      <c r="F100" s="255"/>
      <c r="G100" s="255"/>
      <c r="H100" s="256"/>
      <c r="I100" s="183" t="s">
        <v>444</v>
      </c>
      <c r="J100" s="192"/>
    </row>
    <row r="101" spans="1:11" ht="35.1" customHeight="1" x14ac:dyDescent="0.2">
      <c r="A101" s="258"/>
      <c r="B101" s="231"/>
      <c r="C101" s="317" t="s">
        <v>250</v>
      </c>
      <c r="D101" s="318"/>
      <c r="E101" s="263" t="s">
        <v>445</v>
      </c>
      <c r="F101" s="255"/>
      <c r="G101" s="255"/>
      <c r="H101" s="256"/>
      <c r="I101" s="183" t="s">
        <v>446</v>
      </c>
      <c r="J101" s="192"/>
    </row>
    <row r="102" spans="1:11" ht="35.1" customHeight="1" x14ac:dyDescent="0.2">
      <c r="A102" s="258"/>
      <c r="B102" s="181">
        <v>14</v>
      </c>
      <c r="C102" s="260" t="s">
        <v>447</v>
      </c>
      <c r="D102" s="325"/>
      <c r="E102" s="295"/>
      <c r="F102" s="295"/>
      <c r="G102" s="295"/>
      <c r="H102" s="296"/>
      <c r="I102" s="183">
        <v>14</v>
      </c>
      <c r="J102" s="192"/>
    </row>
    <row r="103" spans="1:11" ht="36.75" customHeight="1" x14ac:dyDescent="0.2">
      <c r="A103" s="258"/>
      <c r="B103" s="181">
        <v>15</v>
      </c>
      <c r="C103" s="263" t="s">
        <v>448</v>
      </c>
      <c r="D103" s="293"/>
      <c r="E103" s="293"/>
      <c r="F103" s="293"/>
      <c r="G103" s="293"/>
      <c r="H103" s="294"/>
      <c r="I103" s="183">
        <v>15</v>
      </c>
      <c r="J103" s="192"/>
    </row>
    <row r="104" spans="1:11" ht="36.75" customHeight="1" x14ac:dyDescent="0.2">
      <c r="A104" s="258"/>
      <c r="B104" s="181">
        <v>16</v>
      </c>
      <c r="C104" s="263" t="s">
        <v>449</v>
      </c>
      <c r="D104" s="293"/>
      <c r="E104" s="293"/>
      <c r="F104" s="293"/>
      <c r="G104" s="293"/>
      <c r="H104" s="294"/>
      <c r="I104" s="183">
        <v>16</v>
      </c>
      <c r="J104" s="192"/>
    </row>
    <row r="105" spans="1:11" ht="35.1" customHeight="1" x14ac:dyDescent="0.2">
      <c r="A105" s="259"/>
      <c r="B105" s="181">
        <v>17</v>
      </c>
      <c r="C105" s="263" t="s">
        <v>463</v>
      </c>
      <c r="D105" s="255"/>
      <c r="E105" s="255"/>
      <c r="F105" s="255"/>
      <c r="G105" s="255"/>
      <c r="H105" s="256"/>
      <c r="I105" s="183">
        <v>17</v>
      </c>
      <c r="J105" s="192"/>
    </row>
    <row r="106" spans="1:11" ht="35.1" customHeight="1" x14ac:dyDescent="0.2">
      <c r="A106" s="232"/>
      <c r="B106" s="233"/>
      <c r="C106" s="234"/>
      <c r="D106" s="235"/>
      <c r="E106" s="235"/>
      <c r="F106" s="235"/>
      <c r="G106" s="235"/>
      <c r="H106" s="248"/>
      <c r="I106" s="236"/>
      <c r="J106" s="237"/>
      <c r="K106" s="244"/>
    </row>
    <row r="107" spans="1:11" ht="35.1" customHeight="1" thickBot="1" x14ac:dyDescent="0.25">
      <c r="A107" s="232"/>
      <c r="B107" s="233"/>
      <c r="C107" s="234"/>
      <c r="D107" s="235"/>
      <c r="E107" s="235"/>
      <c r="F107" s="235"/>
      <c r="G107" s="235"/>
      <c r="H107" s="235"/>
      <c r="I107" s="236"/>
      <c r="J107" s="237"/>
    </row>
    <row r="108" spans="1:11" ht="35.1" customHeight="1" thickBot="1" x14ac:dyDescent="0.25">
      <c r="B108" s="326" t="s">
        <v>450</v>
      </c>
      <c r="C108" s="327"/>
      <c r="D108" s="327"/>
      <c r="E108" s="327"/>
      <c r="F108" s="327"/>
      <c r="G108" s="328"/>
    </row>
    <row r="109" spans="1:11" ht="35.1" customHeight="1" x14ac:dyDescent="0.2">
      <c r="B109" s="238">
        <v>14</v>
      </c>
      <c r="C109" s="321" t="s">
        <v>464</v>
      </c>
      <c r="D109" s="322"/>
      <c r="E109" s="322"/>
      <c r="F109" s="322"/>
      <c r="G109" s="239" t="s">
        <v>451</v>
      </c>
    </row>
    <row r="110" spans="1:11" ht="35.1" customHeight="1" x14ac:dyDescent="0.2">
      <c r="B110" s="240">
        <v>15</v>
      </c>
      <c r="C110" s="323" t="s">
        <v>452</v>
      </c>
      <c r="D110" s="324"/>
      <c r="E110" s="324"/>
      <c r="F110" s="324"/>
      <c r="G110" s="239" t="s">
        <v>453</v>
      </c>
    </row>
    <row r="111" spans="1:11" ht="35.1" customHeight="1" x14ac:dyDescent="0.2">
      <c r="B111" s="240">
        <v>16</v>
      </c>
      <c r="C111" s="323" t="s">
        <v>454</v>
      </c>
      <c r="D111" s="324"/>
      <c r="E111" s="324"/>
      <c r="F111" s="324"/>
      <c r="G111" s="239" t="s">
        <v>455</v>
      </c>
    </row>
    <row r="112" spans="1:11" ht="35.1" customHeight="1" x14ac:dyDescent="0.2">
      <c r="B112" s="240">
        <v>17</v>
      </c>
      <c r="C112" s="323" t="s">
        <v>465</v>
      </c>
      <c r="D112" s="324"/>
      <c r="E112" s="324"/>
      <c r="F112" s="324"/>
      <c r="G112" s="239" t="s">
        <v>456</v>
      </c>
    </row>
    <row r="113" spans="2:7" ht="35.1" customHeight="1" x14ac:dyDescent="0.2">
      <c r="B113" s="240">
        <v>18</v>
      </c>
      <c r="C113" s="323" t="s">
        <v>457</v>
      </c>
      <c r="D113" s="324"/>
      <c r="E113" s="324"/>
      <c r="F113" s="324"/>
      <c r="G113" s="239" t="s">
        <v>458</v>
      </c>
    </row>
    <row r="114" spans="2:7" ht="35.1" customHeight="1" x14ac:dyDescent="0.2">
      <c r="B114" s="240">
        <v>30</v>
      </c>
      <c r="C114" s="323" t="s">
        <v>459</v>
      </c>
      <c r="D114" s="324"/>
      <c r="E114" s="324"/>
      <c r="F114" s="324"/>
      <c r="G114" s="241" t="s">
        <v>460</v>
      </c>
    </row>
    <row r="115" spans="2:7" ht="35.1" customHeight="1" thickBot="1" x14ac:dyDescent="0.25">
      <c r="B115" s="242">
        <v>31</v>
      </c>
      <c r="C115" s="319" t="s">
        <v>461</v>
      </c>
      <c r="D115" s="320"/>
      <c r="E115" s="320"/>
      <c r="F115" s="320"/>
      <c r="G115" s="243" t="s">
        <v>462</v>
      </c>
    </row>
  </sheetData>
  <mergeCells count="128">
    <mergeCell ref="D98:F98"/>
    <mergeCell ref="C99:H99"/>
    <mergeCell ref="C100:D100"/>
    <mergeCell ref="E100:H100"/>
    <mergeCell ref="D87:F87"/>
    <mergeCell ref="D88:H88"/>
    <mergeCell ref="C89:H89"/>
    <mergeCell ref="C115:F115"/>
    <mergeCell ref="C109:F109"/>
    <mergeCell ref="C110:F110"/>
    <mergeCell ref="C111:F111"/>
    <mergeCell ref="C112:F112"/>
    <mergeCell ref="C113:F113"/>
    <mergeCell ref="C114:F114"/>
    <mergeCell ref="C101:D101"/>
    <mergeCell ref="E101:H101"/>
    <mergeCell ref="C102:H102"/>
    <mergeCell ref="C103:H103"/>
    <mergeCell ref="C105:H105"/>
    <mergeCell ref="B108:G108"/>
    <mergeCell ref="C104:H104"/>
    <mergeCell ref="I89:J97"/>
    <mergeCell ref="D90:F90"/>
    <mergeCell ref="D91:F91"/>
    <mergeCell ref="D92:F92"/>
    <mergeCell ref="D93:F93"/>
    <mergeCell ref="D94:F94"/>
    <mergeCell ref="D95:F95"/>
    <mergeCell ref="D78:F78"/>
    <mergeCell ref="D79:H79"/>
    <mergeCell ref="C80:H80"/>
    <mergeCell ref="I80:J86"/>
    <mergeCell ref="D81:F81"/>
    <mergeCell ref="D82:F82"/>
    <mergeCell ref="D83:F83"/>
    <mergeCell ref="D84:F84"/>
    <mergeCell ref="D85:F85"/>
    <mergeCell ref="D86:F86"/>
    <mergeCell ref="D96:F96"/>
    <mergeCell ref="D97:F97"/>
    <mergeCell ref="D70:H70"/>
    <mergeCell ref="C71:H71"/>
    <mergeCell ref="I71:J73"/>
    <mergeCell ref="D72:F72"/>
    <mergeCell ref="D73:F73"/>
    <mergeCell ref="D74:F74"/>
    <mergeCell ref="I74:J77"/>
    <mergeCell ref="D75:F75"/>
    <mergeCell ref="D76:F76"/>
    <mergeCell ref="D77:F77"/>
    <mergeCell ref="D50:H50"/>
    <mergeCell ref="D51:H51"/>
    <mergeCell ref="I51:J60"/>
    <mergeCell ref="E52:F52"/>
    <mergeCell ref="E53:F53"/>
    <mergeCell ref="E54:F54"/>
    <mergeCell ref="E55:F55"/>
    <mergeCell ref="D62:H62"/>
    <mergeCell ref="C63:H63"/>
    <mergeCell ref="I63:J69"/>
    <mergeCell ref="D64:F64"/>
    <mergeCell ref="D65:F65"/>
    <mergeCell ref="D66:F66"/>
    <mergeCell ref="D67:F67"/>
    <mergeCell ref="D69:F69"/>
    <mergeCell ref="E56:F56"/>
    <mergeCell ref="E57:F57"/>
    <mergeCell ref="E58:F58"/>
    <mergeCell ref="E59:F59"/>
    <mergeCell ref="E60:F60"/>
    <mergeCell ref="E61:H61"/>
    <mergeCell ref="D68:F68"/>
    <mergeCell ref="I38:J38"/>
    <mergeCell ref="D39:H39"/>
    <mergeCell ref="C40:H40"/>
    <mergeCell ref="I40:J49"/>
    <mergeCell ref="D41:F41"/>
    <mergeCell ref="D42:F42"/>
    <mergeCell ref="D43:F43"/>
    <mergeCell ref="D44:F44"/>
    <mergeCell ref="D45:F45"/>
    <mergeCell ref="D46:F46"/>
    <mergeCell ref="D47:F47"/>
    <mergeCell ref="D48:F48"/>
    <mergeCell ref="D49:F49"/>
    <mergeCell ref="D35:F35"/>
    <mergeCell ref="D36:F36"/>
    <mergeCell ref="D38:F38"/>
    <mergeCell ref="D26:F26"/>
    <mergeCell ref="D27:F27"/>
    <mergeCell ref="D28:F28"/>
    <mergeCell ref="D29:F29"/>
    <mergeCell ref="D30:F30"/>
    <mergeCell ref="D31:F31"/>
    <mergeCell ref="D37:F37"/>
    <mergeCell ref="D20:F20"/>
    <mergeCell ref="D21:F21"/>
    <mergeCell ref="D22:F22"/>
    <mergeCell ref="D23:F23"/>
    <mergeCell ref="D24:F24"/>
    <mergeCell ref="D25:F25"/>
    <mergeCell ref="D32:F32"/>
    <mergeCell ref="D33:F33"/>
    <mergeCell ref="D34:F34"/>
    <mergeCell ref="A1:C1"/>
    <mergeCell ref="D1:J1"/>
    <mergeCell ref="A2:A105"/>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list" allowBlank="1" showInputMessage="1" showErrorMessage="1" sqref="J9 J3">
      <formula1>PortugueseCode</formula1>
    </dataValidation>
    <dataValidation type="list" allowBlank="1" showInputMessage="1" showErrorMessage="1" sqref="J7:J8">
      <formula1>Raw_Material</formula1>
    </dataValidation>
    <dataValidation type="whole" allowBlank="1" showErrorMessage="1" error="Non neative,  No decimal, upto 99,999,999,999,999 " sqref="H77:H78 H87">
      <formula1>0</formula1>
      <formula2>99999999999999</formula2>
    </dataValidation>
    <dataValidation type="whole" allowBlank="1" showErrorMessage="1" error="  Non negative, no decimal, upto 99,999,999,999,999" sqref="H52:H60 H90:H97 H13:H17 H81:H86 J18 H72:H76 H20:H38 H41:H49 J98:J102 H64:H69">
      <formula1>0</formula1>
      <formula2>99999999999999</formula2>
    </dataValidation>
    <dataValidation type="whole" allowBlank="1" showErrorMessage="1" error="  Non negative, no decimal, upto 99,999,999,999,999" sqref="J4:J5">
      <formula1>-99999999999999</formula1>
      <formula2>99999999999999</formula2>
    </dataValidation>
    <dataValidation type="list" allowBlank="1" showInputMessage="1" showErrorMessage="1" sqref="J2">
      <formula1>Method_of_Acct</formula1>
    </dataValidation>
    <dataValidation type="whole" allowBlank="1" showErrorMessage="1" error="Numeric, Non negative, no decimal, upto 99,999,999,999,999" sqref="J11">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o decimal,Non negative upto 99,999,999,999,999" sqref="J104:J107">
      <formula1>0</formula1>
      <formula2>99999999999999</formula2>
    </dataValidation>
    <dataValidation type="whole" allowBlank="1" showErrorMessage="1" error=" no decimal, upto 99,999,999,999,999" sqref="J103">
      <formula1>-99999999999999</formula1>
      <formula2>99999999999999</formula2>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5"/>
  <sheetViews>
    <sheetView topLeftCell="A4" zoomScale="120" zoomScaleNormal="120" workbookViewId="0">
      <selection activeCell="F111" sqref="F111"/>
    </sheetView>
  </sheetViews>
  <sheetFormatPr defaultRowHeight="21.95" customHeight="1" x14ac:dyDescent="0.25"/>
  <cols>
    <col min="1" max="2" width="7.7109375" style="6" customWidth="1"/>
    <col min="3" max="3" width="41.140625" style="6" customWidth="1"/>
    <col min="4" max="4" width="20.7109375" style="6" customWidth="1"/>
    <col min="5" max="5" width="40.7109375" style="6" customWidth="1"/>
    <col min="6" max="6" width="20.7109375" style="6" customWidth="1"/>
    <col min="7" max="7" width="24.5703125" style="6" customWidth="1"/>
    <col min="8" max="16384" width="9.140625" style="6"/>
  </cols>
  <sheetData>
    <row r="1" spans="1:6" ht="21.95" customHeight="1" x14ac:dyDescent="0.25">
      <c r="A1" s="3" t="s">
        <v>142</v>
      </c>
      <c r="B1" s="3"/>
      <c r="D1" s="3"/>
    </row>
    <row r="2" spans="1:6" ht="21.95" customHeight="1" x14ac:dyDescent="0.25">
      <c r="C2" s="49" t="s">
        <v>75</v>
      </c>
      <c r="D2" s="346" t="s">
        <v>108</v>
      </c>
      <c r="E2" s="346"/>
      <c r="F2" s="346"/>
    </row>
    <row r="3" spans="1:6" ht="21.75" customHeight="1" x14ac:dyDescent="0.25">
      <c r="C3" s="49" t="s">
        <v>76</v>
      </c>
      <c r="D3" s="332" t="s">
        <v>82</v>
      </c>
      <c r="E3" s="350"/>
      <c r="F3" s="333"/>
    </row>
    <row r="4" spans="1:6" ht="21.95" customHeight="1" x14ac:dyDescent="0.25">
      <c r="C4" s="49" t="s">
        <v>77</v>
      </c>
      <c r="D4" s="351" t="s">
        <v>0</v>
      </c>
      <c r="E4" s="351"/>
      <c r="F4" s="351"/>
    </row>
    <row r="5" spans="1:6" ht="21.95" customHeight="1" x14ac:dyDescent="0.25">
      <c r="C5" s="49" t="s">
        <v>78</v>
      </c>
      <c r="D5" s="347" t="s">
        <v>1</v>
      </c>
      <c r="E5" s="348"/>
      <c r="F5" s="349"/>
    </row>
    <row r="6" spans="1:6" ht="21.95" customHeight="1" x14ac:dyDescent="0.25">
      <c r="C6" s="49" t="s">
        <v>79</v>
      </c>
      <c r="D6" s="343" t="s">
        <v>109</v>
      </c>
      <c r="E6" s="343"/>
      <c r="F6" s="343"/>
    </row>
    <row r="7" spans="1:6" ht="21.95" customHeight="1" x14ac:dyDescent="0.25">
      <c r="C7" s="49" t="s">
        <v>80</v>
      </c>
      <c r="D7" s="344" t="s">
        <v>110</v>
      </c>
      <c r="E7" s="344"/>
      <c r="F7" s="344"/>
    </row>
    <row r="8" spans="1:6" ht="21.95" customHeight="1" x14ac:dyDescent="0.25">
      <c r="C8" s="49" t="s">
        <v>81</v>
      </c>
      <c r="D8" s="345" t="s">
        <v>111</v>
      </c>
      <c r="E8" s="345"/>
      <c r="F8" s="345"/>
    </row>
    <row r="9" spans="1:6" ht="21.95" customHeight="1" x14ac:dyDescent="0.25">
      <c r="C9" s="346" t="s">
        <v>138</v>
      </c>
      <c r="D9" s="346"/>
      <c r="E9" s="346"/>
      <c r="F9" s="346"/>
    </row>
    <row r="10" spans="1:6" ht="21.95" customHeight="1" x14ac:dyDescent="0.25">
      <c r="C10" s="346" t="s">
        <v>145</v>
      </c>
      <c r="D10" s="346"/>
      <c r="E10" s="346"/>
      <c r="F10" s="346"/>
    </row>
    <row r="11" spans="1:6" ht="21.95" customHeight="1" x14ac:dyDescent="0.25">
      <c r="C11" s="24" t="s">
        <v>146</v>
      </c>
      <c r="D11" s="1"/>
    </row>
    <row r="12" spans="1:6" ht="21.95" customHeight="1" x14ac:dyDescent="0.25">
      <c r="A12" s="3" t="s">
        <v>83</v>
      </c>
      <c r="C12" s="43"/>
      <c r="D12" s="51"/>
      <c r="E12" s="52"/>
    </row>
    <row r="13" spans="1:6" ht="21.95" customHeight="1" x14ac:dyDescent="0.25">
      <c r="C13" s="49" t="s">
        <v>84</v>
      </c>
      <c r="D13" s="53" t="s">
        <v>112</v>
      </c>
      <c r="E13" s="56" t="s">
        <v>114</v>
      </c>
    </row>
    <row r="14" spans="1:6" ht="21.95" customHeight="1" x14ac:dyDescent="0.25">
      <c r="C14" s="49" t="s">
        <v>85</v>
      </c>
      <c r="D14" s="54">
        <v>18304</v>
      </c>
      <c r="E14" s="56">
        <v>18304</v>
      </c>
    </row>
    <row r="15" spans="1:6" ht="21.95" customHeight="1" x14ac:dyDescent="0.25">
      <c r="C15" s="49" t="s">
        <v>86</v>
      </c>
      <c r="D15" s="55">
        <v>0.5</v>
      </c>
      <c r="E15" s="57">
        <v>0.5</v>
      </c>
    </row>
    <row r="16" spans="1:6" ht="21.95" customHeight="1" x14ac:dyDescent="0.25">
      <c r="C16" s="49" t="s">
        <v>87</v>
      </c>
      <c r="D16" s="53" t="s">
        <v>143</v>
      </c>
      <c r="E16" s="56" t="s">
        <v>144</v>
      </c>
    </row>
    <row r="17" spans="2:6" ht="44.25" customHeight="1" x14ac:dyDescent="0.25">
      <c r="C17" s="49" t="s">
        <v>88</v>
      </c>
      <c r="D17" s="53" t="s">
        <v>89</v>
      </c>
      <c r="E17" s="56" t="s">
        <v>89</v>
      </c>
    </row>
    <row r="18" spans="2:6" ht="21.95" customHeight="1" x14ac:dyDescent="0.25">
      <c r="C18" s="49" t="s">
        <v>90</v>
      </c>
      <c r="D18" s="53" t="s">
        <v>52</v>
      </c>
      <c r="E18" s="56" t="s">
        <v>91</v>
      </c>
    </row>
    <row r="19" spans="2:6" ht="32.25" customHeight="1" x14ac:dyDescent="0.25">
      <c r="C19" s="49" t="s">
        <v>92</v>
      </c>
      <c r="D19" s="53" t="s">
        <v>93</v>
      </c>
      <c r="E19" s="56" t="s">
        <v>91</v>
      </c>
    </row>
    <row r="20" spans="2:6" ht="21.95" customHeight="1" x14ac:dyDescent="0.25">
      <c r="C20" s="49" t="s">
        <v>94</v>
      </c>
      <c r="D20" s="53" t="s">
        <v>113</v>
      </c>
      <c r="E20" s="56" t="s">
        <v>91</v>
      </c>
    </row>
    <row r="21" spans="2:6" ht="21.95" customHeight="1" x14ac:dyDescent="0.25">
      <c r="B21" s="1" t="s">
        <v>115</v>
      </c>
      <c r="D21" s="1"/>
    </row>
    <row r="22" spans="2:6" ht="21.95" customHeight="1" x14ac:dyDescent="0.25">
      <c r="C22" s="340" t="s">
        <v>3</v>
      </c>
      <c r="D22" s="340"/>
      <c r="E22" s="340"/>
      <c r="F22" s="340"/>
    </row>
    <row r="23" spans="2:6" ht="21.95" customHeight="1" x14ac:dyDescent="0.25">
      <c r="C23" s="47" t="s">
        <v>2</v>
      </c>
      <c r="D23" s="26" t="s">
        <v>4</v>
      </c>
      <c r="E23" s="47" t="s">
        <v>5</v>
      </c>
      <c r="F23" s="26" t="s">
        <v>4</v>
      </c>
    </row>
    <row r="24" spans="2:6" ht="28.5" customHeight="1" x14ac:dyDescent="0.25">
      <c r="C24" s="14" t="s">
        <v>6</v>
      </c>
      <c r="D24" s="16">
        <v>800000</v>
      </c>
      <c r="E24" s="27" t="s">
        <v>53</v>
      </c>
      <c r="F24" s="31">
        <v>35850000</v>
      </c>
    </row>
    <row r="25" spans="2:6" ht="21.75" customHeight="1" x14ac:dyDescent="0.25">
      <c r="C25" s="14" t="s">
        <v>56</v>
      </c>
      <c r="D25" s="16">
        <v>16132500</v>
      </c>
      <c r="E25" s="27" t="s">
        <v>55</v>
      </c>
      <c r="F25" s="31">
        <v>1152000</v>
      </c>
    </row>
    <row r="26" spans="2:6" ht="36" customHeight="1" x14ac:dyDescent="0.25">
      <c r="C26" s="14" t="s">
        <v>68</v>
      </c>
      <c r="D26" s="16">
        <v>358500</v>
      </c>
      <c r="E26" s="14" t="s">
        <v>57</v>
      </c>
      <c r="F26" s="16">
        <v>2868000</v>
      </c>
    </row>
    <row r="27" spans="2:6" ht="25.5" customHeight="1" x14ac:dyDescent="0.25">
      <c r="C27" s="14" t="s">
        <v>69</v>
      </c>
      <c r="D27" s="16">
        <v>286800</v>
      </c>
      <c r="E27" s="14" t="s">
        <v>7</v>
      </c>
      <c r="F27" s="16">
        <v>2000000</v>
      </c>
    </row>
    <row r="28" spans="2:6" ht="27" customHeight="1" x14ac:dyDescent="0.25">
      <c r="C28" s="14" t="s">
        <v>70</v>
      </c>
      <c r="D28" s="16">
        <v>143400</v>
      </c>
      <c r="E28" s="49"/>
      <c r="F28" s="16"/>
    </row>
    <row r="29" spans="2:6" ht="36.75" customHeight="1" x14ac:dyDescent="0.25">
      <c r="C29" s="14" t="s">
        <v>54</v>
      </c>
      <c r="D29" s="16">
        <v>896250</v>
      </c>
      <c r="E29" s="39"/>
      <c r="F29" s="40"/>
    </row>
    <row r="30" spans="2:6" ht="36.75" customHeight="1" x14ac:dyDescent="0.25">
      <c r="C30" s="27" t="s">
        <v>58</v>
      </c>
      <c r="D30" s="62">
        <f>F31-SUM(D24:D29)</f>
        <v>23252550</v>
      </c>
      <c r="E30" s="39"/>
      <c r="F30" s="40"/>
    </row>
    <row r="31" spans="2:6" ht="21.95" customHeight="1" thickBot="1" x14ac:dyDescent="0.3">
      <c r="C31" s="41"/>
      <c r="D31" s="64">
        <f>+F31</f>
        <v>41870000</v>
      </c>
      <c r="E31" s="30"/>
      <c r="F31" s="63">
        <f>SUM(F24:F30)</f>
        <v>41870000</v>
      </c>
    </row>
    <row r="32" spans="2:6" ht="21.95" customHeight="1" thickTop="1" x14ac:dyDescent="0.25">
      <c r="B32" s="1" t="s">
        <v>95</v>
      </c>
      <c r="C32" s="7"/>
      <c r="D32" s="7"/>
      <c r="F32" s="10"/>
    </row>
    <row r="33" spans="2:7" ht="21.95" customHeight="1" x14ac:dyDescent="0.25">
      <c r="B33" s="11"/>
      <c r="C33" s="340" t="s">
        <v>8</v>
      </c>
      <c r="D33" s="340"/>
      <c r="E33" s="340"/>
      <c r="F33" s="340"/>
    </row>
    <row r="34" spans="2:7" ht="21.95" customHeight="1" x14ac:dyDescent="0.25">
      <c r="C34" s="47" t="s">
        <v>2</v>
      </c>
      <c r="D34" s="26" t="s">
        <v>4</v>
      </c>
      <c r="E34" s="47" t="s">
        <v>5</v>
      </c>
      <c r="F34" s="26" t="s">
        <v>4</v>
      </c>
    </row>
    <row r="35" spans="2:7" ht="38.25" customHeight="1" x14ac:dyDescent="0.25">
      <c r="C35" s="14" t="s">
        <v>9</v>
      </c>
      <c r="D35" s="16">
        <v>1400000</v>
      </c>
      <c r="E35" s="61" t="s">
        <v>147</v>
      </c>
      <c r="F35" s="62">
        <f>D30</f>
        <v>23252550</v>
      </c>
    </row>
    <row r="36" spans="2:7" ht="21.95" customHeight="1" x14ac:dyDescent="0.25">
      <c r="C36" s="23" t="s">
        <v>45</v>
      </c>
      <c r="D36" s="16">
        <v>875000</v>
      </c>
      <c r="E36" s="50"/>
      <c r="F36" s="18"/>
      <c r="G36" s="2"/>
    </row>
    <row r="37" spans="2:7" ht="21.95" customHeight="1" x14ac:dyDescent="0.25">
      <c r="C37" s="14" t="s">
        <v>40</v>
      </c>
      <c r="D37" s="16">
        <v>700000</v>
      </c>
      <c r="E37" s="50"/>
      <c r="F37" s="18"/>
      <c r="G37" s="2"/>
    </row>
    <row r="38" spans="2:7" ht="21.95" customHeight="1" x14ac:dyDescent="0.25">
      <c r="C38" s="14" t="s">
        <v>11</v>
      </c>
      <c r="D38" s="16">
        <v>4340000</v>
      </c>
      <c r="E38" s="50"/>
      <c r="F38" s="18"/>
      <c r="G38" s="2"/>
    </row>
    <row r="39" spans="2:7" ht="21.95" customHeight="1" x14ac:dyDescent="0.25">
      <c r="C39" s="14" t="s">
        <v>12</v>
      </c>
      <c r="D39" s="16">
        <v>560000</v>
      </c>
      <c r="E39" s="50"/>
      <c r="F39" s="18"/>
      <c r="G39" s="2"/>
    </row>
    <row r="40" spans="2:7" ht="21.95" customHeight="1" x14ac:dyDescent="0.25">
      <c r="C40" s="14" t="s">
        <v>10</v>
      </c>
      <c r="D40" s="16">
        <v>1120000</v>
      </c>
      <c r="E40" s="50"/>
      <c r="F40" s="18"/>
      <c r="G40" s="2"/>
    </row>
    <row r="41" spans="2:7" ht="21.95" customHeight="1" x14ac:dyDescent="0.25">
      <c r="C41" s="14" t="s">
        <v>116</v>
      </c>
      <c r="D41" s="16">
        <v>1708000</v>
      </c>
      <c r="E41" s="50"/>
      <c r="F41" s="18"/>
      <c r="G41" s="2"/>
    </row>
    <row r="42" spans="2:7" ht="21.95" customHeight="1" x14ac:dyDescent="0.25">
      <c r="C42" s="14" t="s">
        <v>13</v>
      </c>
      <c r="D42" s="16">
        <v>630000</v>
      </c>
      <c r="E42" s="50"/>
      <c r="F42" s="18"/>
      <c r="G42" s="2"/>
    </row>
    <row r="43" spans="2:7" ht="21.95" customHeight="1" x14ac:dyDescent="0.25">
      <c r="C43" s="14" t="s">
        <v>46</v>
      </c>
      <c r="D43" s="16">
        <v>210000</v>
      </c>
      <c r="E43" s="50"/>
      <c r="F43" s="18"/>
      <c r="G43" s="2"/>
    </row>
    <row r="44" spans="2:7" ht="21.95" customHeight="1" x14ac:dyDescent="0.25">
      <c r="C44" s="14" t="s">
        <v>59</v>
      </c>
      <c r="D44" s="16">
        <v>70000</v>
      </c>
      <c r="E44" s="50"/>
      <c r="F44" s="18"/>
      <c r="G44" s="2"/>
    </row>
    <row r="45" spans="2:7" ht="21.95" customHeight="1" x14ac:dyDescent="0.25">
      <c r="C45" s="14" t="s">
        <v>14</v>
      </c>
      <c r="D45" s="16">
        <v>350000</v>
      </c>
      <c r="E45" s="50"/>
      <c r="F45" s="18"/>
      <c r="G45" s="2"/>
    </row>
    <row r="46" spans="2:7" ht="21.95" customHeight="1" x14ac:dyDescent="0.25">
      <c r="C46" s="14" t="s">
        <v>15</v>
      </c>
      <c r="D46" s="16">
        <v>1971750</v>
      </c>
      <c r="E46" s="50"/>
      <c r="F46" s="18"/>
      <c r="G46" s="2"/>
    </row>
    <row r="47" spans="2:7" ht="41.25" customHeight="1" x14ac:dyDescent="0.25">
      <c r="C47" s="14" t="s">
        <v>117</v>
      </c>
      <c r="D47" s="16">
        <v>840000</v>
      </c>
      <c r="E47" s="50"/>
      <c r="F47" s="18"/>
      <c r="G47" s="2"/>
    </row>
    <row r="48" spans="2:7" ht="21.95" customHeight="1" x14ac:dyDescent="0.25">
      <c r="C48" s="14" t="s">
        <v>96</v>
      </c>
      <c r="D48" s="16">
        <v>2400000</v>
      </c>
      <c r="E48" s="50"/>
      <c r="F48" s="18"/>
      <c r="G48" s="2"/>
    </row>
    <row r="49" spans="2:7" ht="21.95" customHeight="1" x14ac:dyDescent="0.25">
      <c r="C49" s="14" t="s">
        <v>16</v>
      </c>
      <c r="D49" s="16">
        <v>2940000</v>
      </c>
      <c r="E49" s="50"/>
      <c r="F49" s="18"/>
      <c r="G49" s="2"/>
    </row>
    <row r="50" spans="2:7" ht="21.95" customHeight="1" x14ac:dyDescent="0.25">
      <c r="C50" s="14" t="s">
        <v>17</v>
      </c>
      <c r="D50" s="16">
        <v>950000</v>
      </c>
      <c r="E50" s="50"/>
      <c r="F50" s="18"/>
      <c r="G50" s="2"/>
    </row>
    <row r="51" spans="2:7" ht="42.75" customHeight="1" x14ac:dyDescent="0.25">
      <c r="C51" s="27" t="s">
        <v>49</v>
      </c>
      <c r="D51" s="62">
        <f>F52-SUM(D35:D50)</f>
        <v>2187800</v>
      </c>
      <c r="E51" s="50"/>
      <c r="F51" s="18"/>
      <c r="G51" s="2"/>
    </row>
    <row r="52" spans="2:7" ht="21.95" customHeight="1" thickBot="1" x14ac:dyDescent="0.3">
      <c r="C52" s="15"/>
      <c r="D52" s="63">
        <f>+F52</f>
        <v>23252550</v>
      </c>
      <c r="E52" s="29"/>
      <c r="F52" s="63">
        <f>SUM(F35:F51)</f>
        <v>23252550</v>
      </c>
      <c r="G52" s="2"/>
    </row>
    <row r="53" spans="2:7" ht="21.95" customHeight="1" thickTop="1" x14ac:dyDescent="0.25">
      <c r="B53" s="6" t="s">
        <v>97</v>
      </c>
      <c r="C53" s="43"/>
      <c r="D53" s="9"/>
      <c r="E53" s="35"/>
      <c r="F53" s="9"/>
      <c r="G53" s="2"/>
    </row>
    <row r="54" spans="2:7" ht="31.5" customHeight="1" x14ac:dyDescent="0.25">
      <c r="C54" s="73" t="s">
        <v>148</v>
      </c>
      <c r="D54" s="74"/>
      <c r="E54" s="75"/>
      <c r="F54" s="71">
        <v>50000</v>
      </c>
      <c r="G54" s="2"/>
    </row>
    <row r="55" spans="2:7" ht="18" customHeight="1" x14ac:dyDescent="0.25">
      <c r="C55" s="76" t="s">
        <v>149</v>
      </c>
      <c r="D55" s="77"/>
      <c r="E55" s="78"/>
      <c r="F55" s="71">
        <v>80000</v>
      </c>
      <c r="G55" s="2"/>
    </row>
    <row r="56" spans="2:7" ht="21.95" customHeight="1" x14ac:dyDescent="0.25">
      <c r="C56" s="338" t="s">
        <v>118</v>
      </c>
      <c r="D56" s="339"/>
      <c r="E56" s="79"/>
      <c r="F56" s="72">
        <f>+D42</f>
        <v>630000</v>
      </c>
    </row>
    <row r="57" spans="2:7" ht="23.25" customHeight="1" x14ac:dyDescent="0.25">
      <c r="B57" s="1"/>
      <c r="C57" s="338" t="s">
        <v>150</v>
      </c>
      <c r="D57" s="339"/>
      <c r="E57" s="79"/>
      <c r="F57" s="72">
        <v>75000</v>
      </c>
    </row>
    <row r="58" spans="2:7" ht="32.25" customHeight="1" x14ac:dyDescent="0.25">
      <c r="B58" s="1"/>
      <c r="C58" s="338" t="s">
        <v>151</v>
      </c>
      <c r="D58" s="339"/>
      <c r="E58" s="339"/>
      <c r="F58" s="71">
        <v>410000</v>
      </c>
    </row>
    <row r="59" spans="2:7" ht="21.95" customHeight="1" x14ac:dyDescent="0.25">
      <c r="B59" s="1"/>
      <c r="C59" s="338" t="s">
        <v>152</v>
      </c>
      <c r="D59" s="339"/>
      <c r="E59" s="339"/>
      <c r="F59" s="71">
        <v>250000</v>
      </c>
    </row>
    <row r="60" spans="2:7" ht="32.25" customHeight="1" x14ac:dyDescent="0.25">
      <c r="B60" s="1"/>
      <c r="C60" s="341" t="s">
        <v>154</v>
      </c>
      <c r="D60" s="342"/>
      <c r="E60" s="75"/>
      <c r="F60" s="71">
        <v>80000</v>
      </c>
    </row>
    <row r="61" spans="2:7" ht="21.95" customHeight="1" x14ac:dyDescent="0.25">
      <c r="B61" s="1"/>
      <c r="C61" s="76" t="s">
        <v>153</v>
      </c>
      <c r="D61" s="78"/>
      <c r="E61" s="78"/>
      <c r="F61" s="71">
        <v>20000</v>
      </c>
    </row>
    <row r="62" spans="2:7" ht="21.95" customHeight="1" x14ac:dyDescent="0.25">
      <c r="B62" s="1" t="s">
        <v>98</v>
      </c>
    </row>
    <row r="63" spans="2:7" ht="44.25" customHeight="1" x14ac:dyDescent="0.25">
      <c r="C63" s="47" t="s">
        <v>5</v>
      </c>
      <c r="D63" s="26" t="s">
        <v>18</v>
      </c>
      <c r="E63" s="37" t="s">
        <v>60</v>
      </c>
      <c r="F63" s="58"/>
    </row>
    <row r="64" spans="2:7" ht="21.95" customHeight="1" x14ac:dyDescent="0.25">
      <c r="C64" s="49" t="s">
        <v>19</v>
      </c>
      <c r="D64" s="22">
        <v>0.15</v>
      </c>
      <c r="E64" s="28">
        <v>0.4</v>
      </c>
      <c r="F64" s="59"/>
    </row>
    <row r="65" spans="2:6" ht="21.95" customHeight="1" x14ac:dyDescent="0.25">
      <c r="C65" s="49" t="s">
        <v>37</v>
      </c>
      <c r="D65" s="16">
        <v>6912000</v>
      </c>
      <c r="E65" s="16">
        <v>4608000</v>
      </c>
      <c r="F65" s="34"/>
    </row>
    <row r="66" spans="2:6" ht="21.95" customHeight="1" x14ac:dyDescent="0.25">
      <c r="B66" s="1"/>
      <c r="C66" s="49" t="s">
        <v>34</v>
      </c>
      <c r="D66" s="16">
        <v>1382400</v>
      </c>
      <c r="E66" s="16">
        <v>921600</v>
      </c>
      <c r="F66" s="34"/>
    </row>
    <row r="67" spans="2:6" ht="24" customHeight="1" x14ac:dyDescent="0.25">
      <c r="C67" s="49" t="s">
        <v>35</v>
      </c>
      <c r="D67" s="16">
        <v>-2880000</v>
      </c>
      <c r="E67" s="16">
        <v>-1920000</v>
      </c>
      <c r="F67" s="60"/>
    </row>
    <row r="68" spans="2:6" ht="21.95" customHeight="1" x14ac:dyDescent="0.25">
      <c r="C68" s="49" t="s">
        <v>33</v>
      </c>
      <c r="D68" s="16">
        <v>921600</v>
      </c>
      <c r="E68" s="16">
        <v>614400</v>
      </c>
      <c r="F68" s="34"/>
    </row>
    <row r="69" spans="2:6" ht="23.25" customHeight="1" x14ac:dyDescent="0.25">
      <c r="C69" s="49" t="s">
        <v>61</v>
      </c>
      <c r="D69" s="16">
        <v>-576000</v>
      </c>
      <c r="E69" s="16">
        <v>-384000</v>
      </c>
      <c r="F69" s="34"/>
    </row>
    <row r="70" spans="2:6" ht="21.95" customHeight="1" x14ac:dyDescent="0.25">
      <c r="C70" s="38" t="s">
        <v>38</v>
      </c>
      <c r="D70" s="31">
        <f>SUM(D65:D69)</f>
        <v>5760000</v>
      </c>
      <c r="E70" s="31">
        <f>SUM(E65:E69)</f>
        <v>3840000</v>
      </c>
      <c r="F70" s="34"/>
    </row>
    <row r="71" spans="2:6" ht="21.95" customHeight="1" x14ac:dyDescent="0.25">
      <c r="C71" s="65" t="s">
        <v>71</v>
      </c>
      <c r="D71" s="9"/>
      <c r="E71" s="34"/>
      <c r="F71" s="33"/>
    </row>
    <row r="72" spans="2:6" ht="21.95" customHeight="1" x14ac:dyDescent="0.25">
      <c r="B72" s="1" t="s">
        <v>99</v>
      </c>
      <c r="D72" s="70"/>
    </row>
    <row r="73" spans="2:6" ht="21.95" customHeight="1" x14ac:dyDescent="0.25">
      <c r="C73" s="340" t="s">
        <v>36</v>
      </c>
      <c r="D73" s="340"/>
      <c r="E73" s="340"/>
      <c r="F73" s="340"/>
    </row>
    <row r="74" spans="2:6" ht="21.95" customHeight="1" x14ac:dyDescent="0.25">
      <c r="C74" s="27" t="s">
        <v>2</v>
      </c>
      <c r="D74" s="26" t="s">
        <v>4</v>
      </c>
      <c r="E74" s="27" t="s">
        <v>5</v>
      </c>
      <c r="F74" s="26" t="s">
        <v>4</v>
      </c>
    </row>
    <row r="75" spans="2:6" ht="56.25" customHeight="1" x14ac:dyDescent="0.25">
      <c r="C75" s="14" t="s">
        <v>119</v>
      </c>
      <c r="D75" s="16">
        <v>48000000</v>
      </c>
      <c r="E75" s="19" t="s">
        <v>20</v>
      </c>
      <c r="F75" s="16">
        <v>9600000</v>
      </c>
    </row>
    <row r="76" spans="2:6" ht="21.95" customHeight="1" x14ac:dyDescent="0.25">
      <c r="C76" s="14" t="s">
        <v>47</v>
      </c>
      <c r="D76" s="16">
        <v>4080000</v>
      </c>
      <c r="E76" s="19" t="s">
        <v>22</v>
      </c>
      <c r="F76" s="16">
        <v>28800000</v>
      </c>
    </row>
    <row r="77" spans="2:6" ht="39" customHeight="1" x14ac:dyDescent="0.25">
      <c r="C77" s="49" t="s">
        <v>21</v>
      </c>
      <c r="D77" s="16">
        <v>1680000</v>
      </c>
      <c r="E77" s="19" t="s">
        <v>48</v>
      </c>
      <c r="F77" s="16">
        <v>7680000</v>
      </c>
    </row>
    <row r="78" spans="2:6" ht="21.75" customHeight="1" x14ac:dyDescent="0.25">
      <c r="C78" s="69" t="s">
        <v>155</v>
      </c>
      <c r="D78" s="68">
        <v>800000</v>
      </c>
      <c r="E78" s="19" t="s">
        <v>23</v>
      </c>
      <c r="F78" s="67">
        <f>+F27</f>
        <v>2000000</v>
      </c>
    </row>
    <row r="79" spans="2:6" ht="22.5" customHeight="1" x14ac:dyDescent="0.25">
      <c r="C79" s="49"/>
      <c r="D79" s="16"/>
      <c r="E79" s="19" t="s">
        <v>24</v>
      </c>
      <c r="F79" s="16">
        <v>2400000</v>
      </c>
    </row>
    <row r="80" spans="2:6" ht="22.5" customHeight="1" x14ac:dyDescent="0.25">
      <c r="C80" s="49"/>
      <c r="D80" s="16"/>
      <c r="E80" s="19" t="s">
        <v>25</v>
      </c>
      <c r="F80" s="16">
        <v>480000</v>
      </c>
    </row>
    <row r="81" spans="1:6" ht="22.5" customHeight="1" thickBot="1" x14ac:dyDescent="0.3">
      <c r="C81" s="49"/>
      <c r="D81" s="16"/>
      <c r="E81" s="42" t="s">
        <v>26</v>
      </c>
      <c r="F81" s="17">
        <v>3600000</v>
      </c>
    </row>
    <row r="82" spans="1:6" ht="21.95" customHeight="1" thickTop="1" thickBot="1" x14ac:dyDescent="0.3">
      <c r="C82" s="15"/>
      <c r="D82" s="66">
        <f>SUM(D75:D81)</f>
        <v>54560000</v>
      </c>
      <c r="E82" s="17"/>
      <c r="F82" s="66">
        <f>SUM(F75:F81)</f>
        <v>54560000</v>
      </c>
    </row>
    <row r="83" spans="1:6" ht="21.95" customHeight="1" thickTop="1" x14ac:dyDescent="0.25">
      <c r="A83" s="44" t="s">
        <v>100</v>
      </c>
      <c r="C83" s="44"/>
      <c r="D83" s="44"/>
      <c r="E83" s="44"/>
    </row>
    <row r="84" spans="1:6" ht="21.95" customHeight="1" x14ac:dyDescent="0.25">
      <c r="B84" s="45" t="s">
        <v>101</v>
      </c>
      <c r="C84" s="45"/>
      <c r="D84" s="5"/>
    </row>
    <row r="85" spans="1:6" ht="21.95" customHeight="1" x14ac:dyDescent="0.25">
      <c r="C85" s="48" t="s">
        <v>41</v>
      </c>
      <c r="D85" s="329" t="s">
        <v>62</v>
      </c>
      <c r="E85" s="329"/>
      <c r="F85" s="329"/>
    </row>
    <row r="86" spans="1:6" ht="21.95" customHeight="1" x14ac:dyDescent="0.25">
      <c r="C86" s="48" t="s">
        <v>50</v>
      </c>
      <c r="D86" s="329" t="s">
        <v>120</v>
      </c>
      <c r="E86" s="329"/>
      <c r="F86" s="329"/>
    </row>
    <row r="87" spans="1:6" ht="21.95" customHeight="1" x14ac:dyDescent="0.25">
      <c r="C87" s="48" t="s">
        <v>51</v>
      </c>
      <c r="D87" s="329" t="s">
        <v>482</v>
      </c>
      <c r="E87" s="329"/>
      <c r="F87" s="329"/>
    </row>
    <row r="88" spans="1:6" ht="21.95" customHeight="1" x14ac:dyDescent="0.25">
      <c r="B88" s="45" t="s">
        <v>102</v>
      </c>
      <c r="C88" s="45"/>
      <c r="D88" s="5"/>
    </row>
    <row r="89" spans="1:6" ht="21.95" customHeight="1" x14ac:dyDescent="0.25">
      <c r="C89" s="331" t="s">
        <v>27</v>
      </c>
      <c r="D89" s="331"/>
      <c r="E89" s="16">
        <v>4000000</v>
      </c>
    </row>
    <row r="90" spans="1:6" ht="21.95" customHeight="1" x14ac:dyDescent="0.25">
      <c r="C90" s="331" t="s">
        <v>121</v>
      </c>
      <c r="D90" s="331"/>
      <c r="E90" s="16">
        <v>60000</v>
      </c>
    </row>
    <row r="91" spans="1:6" ht="21.75" customHeight="1" x14ac:dyDescent="0.25">
      <c r="C91" s="331" t="s">
        <v>122</v>
      </c>
      <c r="D91" s="331"/>
      <c r="E91" s="16">
        <v>500000</v>
      </c>
    </row>
    <row r="92" spans="1:6" ht="21.95" customHeight="1" x14ac:dyDescent="0.25">
      <c r="A92" s="44" t="s">
        <v>103</v>
      </c>
      <c r="C92" s="44"/>
      <c r="D92" s="44"/>
    </row>
    <row r="93" spans="1:6" ht="21" customHeight="1" x14ac:dyDescent="0.25">
      <c r="A93" s="44"/>
      <c r="B93" s="44" t="s">
        <v>104</v>
      </c>
      <c r="C93" s="46"/>
      <c r="D93" s="46"/>
      <c r="E93" s="9"/>
    </row>
    <row r="94" spans="1:6" ht="33.75" customHeight="1" x14ac:dyDescent="0.25">
      <c r="A94" s="44"/>
      <c r="B94" s="44"/>
      <c r="C94" s="329" t="s">
        <v>123</v>
      </c>
      <c r="D94" s="329"/>
      <c r="E94" s="329"/>
      <c r="F94" s="16">
        <v>6000000</v>
      </c>
    </row>
    <row r="95" spans="1:6" ht="21.75" customHeight="1" x14ac:dyDescent="0.25">
      <c r="A95" s="44"/>
      <c r="B95" s="44"/>
      <c r="C95" s="330" t="s">
        <v>124</v>
      </c>
      <c r="D95" s="330"/>
      <c r="E95" s="330"/>
      <c r="F95" s="16">
        <v>6200000</v>
      </c>
    </row>
    <row r="96" spans="1:6" ht="36.75" customHeight="1" x14ac:dyDescent="0.25">
      <c r="A96" s="44"/>
      <c r="B96" s="44"/>
      <c r="C96" s="330" t="s">
        <v>125</v>
      </c>
      <c r="D96" s="330"/>
      <c r="E96" s="330"/>
      <c r="F96" s="16">
        <v>1800000</v>
      </c>
    </row>
    <row r="97" spans="1:6" ht="33" customHeight="1" x14ac:dyDescent="0.25">
      <c r="A97" s="44"/>
      <c r="B97" s="44"/>
      <c r="C97" s="330" t="s">
        <v>126</v>
      </c>
      <c r="D97" s="330"/>
      <c r="E97" s="330"/>
      <c r="F97" s="16">
        <v>800000</v>
      </c>
    </row>
    <row r="98" spans="1:6" ht="18.75" customHeight="1" x14ac:dyDescent="0.25">
      <c r="A98" s="44"/>
      <c r="B98" s="44"/>
      <c r="C98" s="330" t="s">
        <v>127</v>
      </c>
      <c r="D98" s="330"/>
      <c r="E98" s="330"/>
      <c r="F98" s="16">
        <v>180000</v>
      </c>
    </row>
    <row r="99" spans="1:6" ht="18.75" customHeight="1" x14ac:dyDescent="0.25">
      <c r="A99" s="44"/>
      <c r="B99" s="44" t="s">
        <v>128</v>
      </c>
      <c r="C99" s="36"/>
      <c r="D99" s="36"/>
      <c r="E99" s="36"/>
      <c r="F99" s="34"/>
    </row>
    <row r="100" spans="1:6" ht="24.75" customHeight="1" x14ac:dyDescent="0.25">
      <c r="A100" s="44"/>
      <c r="B100" s="44"/>
      <c r="C100" s="329" t="s">
        <v>139</v>
      </c>
      <c r="D100" s="329"/>
      <c r="E100" s="329"/>
      <c r="F100" s="16">
        <v>1000000</v>
      </c>
    </row>
    <row r="101" spans="1:6" ht="21" customHeight="1" x14ac:dyDescent="0.25">
      <c r="A101" s="44"/>
      <c r="B101" s="44"/>
      <c r="C101" s="329" t="s">
        <v>140</v>
      </c>
      <c r="D101" s="329"/>
      <c r="E101" s="329"/>
      <c r="F101" s="16">
        <v>6000000</v>
      </c>
    </row>
    <row r="102" spans="1:6" ht="18" customHeight="1" x14ac:dyDescent="0.25">
      <c r="A102" s="44"/>
      <c r="B102" s="44"/>
      <c r="C102" s="329" t="s">
        <v>141</v>
      </c>
      <c r="D102" s="329"/>
      <c r="E102" s="329"/>
      <c r="F102" s="16">
        <v>2500000</v>
      </c>
    </row>
    <row r="103" spans="1:6" ht="27.75" customHeight="1" x14ac:dyDescent="0.25">
      <c r="A103" s="44" t="s">
        <v>105</v>
      </c>
      <c r="B103" s="44"/>
      <c r="C103" s="46"/>
      <c r="D103" s="46"/>
      <c r="E103" s="9"/>
    </row>
    <row r="104" spans="1:6" ht="30" customHeight="1" x14ac:dyDescent="0.25">
      <c r="A104" s="44"/>
      <c r="B104" s="44"/>
      <c r="C104" s="329" t="s">
        <v>483</v>
      </c>
      <c r="D104" s="329"/>
      <c r="E104" s="16">
        <v>90000</v>
      </c>
    </row>
    <row r="105" spans="1:6" ht="35.25" customHeight="1" x14ac:dyDescent="0.25">
      <c r="A105" s="44"/>
      <c r="B105" s="44"/>
      <c r="C105" s="329" t="s">
        <v>129</v>
      </c>
      <c r="D105" s="329"/>
      <c r="E105" s="16">
        <v>250000</v>
      </c>
    </row>
    <row r="106" spans="1:6" ht="32.25" customHeight="1" x14ac:dyDescent="0.25">
      <c r="B106" s="44"/>
      <c r="C106" s="334" t="s">
        <v>74</v>
      </c>
      <c r="D106" s="335"/>
      <c r="E106" s="16">
        <v>216000</v>
      </c>
    </row>
    <row r="107" spans="1:6" ht="20.25" customHeight="1" x14ac:dyDescent="0.25">
      <c r="A107" s="3" t="s">
        <v>106</v>
      </c>
      <c r="C107" s="46"/>
      <c r="D107" s="46"/>
      <c r="E107" s="16"/>
    </row>
    <row r="108" spans="1:6" ht="21.95" customHeight="1" x14ac:dyDescent="0.25">
      <c r="C108" s="332" t="s">
        <v>156</v>
      </c>
      <c r="D108" s="333"/>
      <c r="E108" s="16">
        <v>100000</v>
      </c>
    </row>
    <row r="109" spans="1:6" ht="25.5" customHeight="1" x14ac:dyDescent="0.25">
      <c r="C109" s="332" t="s">
        <v>130</v>
      </c>
      <c r="D109" s="333"/>
      <c r="E109" s="16">
        <v>150000</v>
      </c>
    </row>
    <row r="110" spans="1:6" ht="21.95" customHeight="1" x14ac:dyDescent="0.25">
      <c r="B110" s="3"/>
      <c r="C110" s="336" t="s">
        <v>131</v>
      </c>
      <c r="D110" s="337"/>
      <c r="E110" s="16">
        <v>150000</v>
      </c>
    </row>
    <row r="111" spans="1:6" ht="54" customHeight="1" x14ac:dyDescent="0.25">
      <c r="C111" s="332" t="s">
        <v>157</v>
      </c>
      <c r="D111" s="333"/>
      <c r="E111" s="16">
        <v>215000</v>
      </c>
    </row>
    <row r="112" spans="1:6" ht="36.75" customHeight="1" x14ac:dyDescent="0.25">
      <c r="C112" s="332" t="s">
        <v>107</v>
      </c>
      <c r="D112" s="333"/>
      <c r="E112" s="16">
        <v>85000</v>
      </c>
    </row>
    <row r="113" spans="1:5" ht="21.95" customHeight="1" x14ac:dyDescent="0.25">
      <c r="A113" s="44" t="s">
        <v>66</v>
      </c>
      <c r="C113" s="44"/>
      <c r="D113" s="44"/>
      <c r="E113" s="12"/>
    </row>
    <row r="114" spans="1:5" ht="21.95" customHeight="1" x14ac:dyDescent="0.25">
      <c r="C114" s="48" t="s">
        <v>132</v>
      </c>
      <c r="D114" s="20" t="s">
        <v>133</v>
      </c>
      <c r="E114" s="20" t="s">
        <v>134</v>
      </c>
    </row>
    <row r="115" spans="1:5" ht="21.95" customHeight="1" x14ac:dyDescent="0.25">
      <c r="C115" s="48" t="s">
        <v>28</v>
      </c>
      <c r="D115" s="21">
        <v>43799</v>
      </c>
      <c r="E115" s="21">
        <v>43873</v>
      </c>
    </row>
    <row r="116" spans="1:5" ht="21.95" customHeight="1" x14ac:dyDescent="0.25">
      <c r="C116" s="48" t="s">
        <v>29</v>
      </c>
      <c r="D116" s="16">
        <v>25000</v>
      </c>
      <c r="E116" s="16">
        <v>45000</v>
      </c>
    </row>
    <row r="117" spans="1:5" ht="21.95" customHeight="1" x14ac:dyDescent="0.25">
      <c r="A117" s="44" t="s">
        <v>73</v>
      </c>
      <c r="C117" s="44"/>
      <c r="D117" s="44"/>
    </row>
    <row r="118" spans="1:5" ht="21.95" customHeight="1" x14ac:dyDescent="0.25">
      <c r="C118" s="48" t="s">
        <v>39</v>
      </c>
      <c r="D118" s="13" t="s">
        <v>135</v>
      </c>
      <c r="E118" s="25" t="s">
        <v>63</v>
      </c>
    </row>
    <row r="119" spans="1:5" ht="21.95" customHeight="1" x14ac:dyDescent="0.25">
      <c r="C119" s="48" t="s">
        <v>30</v>
      </c>
      <c r="D119" s="13" t="s">
        <v>136</v>
      </c>
      <c r="E119" s="25" t="s">
        <v>64</v>
      </c>
    </row>
    <row r="120" spans="1:5" ht="21.95" customHeight="1" x14ac:dyDescent="0.25">
      <c r="B120" s="44"/>
      <c r="C120" s="48" t="s">
        <v>31</v>
      </c>
      <c r="D120" s="16">
        <v>400000</v>
      </c>
      <c r="E120" s="16">
        <v>24000</v>
      </c>
    </row>
    <row r="121" spans="1:5" ht="21.95" customHeight="1" x14ac:dyDescent="0.25">
      <c r="A121" s="44" t="s">
        <v>67</v>
      </c>
      <c r="B121" s="44"/>
      <c r="C121" s="44"/>
      <c r="D121" s="4"/>
      <c r="E121" s="8"/>
    </row>
    <row r="122" spans="1:5" ht="39.75" customHeight="1" x14ac:dyDescent="0.25">
      <c r="A122" s="44"/>
      <c r="B122" s="44"/>
      <c r="C122" s="48" t="s">
        <v>32</v>
      </c>
      <c r="D122" s="13" t="s">
        <v>137</v>
      </c>
      <c r="E122" s="25" t="s">
        <v>65</v>
      </c>
    </row>
    <row r="123" spans="1:5" ht="21.95" customHeight="1" x14ac:dyDescent="0.25">
      <c r="C123" s="48" t="s">
        <v>42</v>
      </c>
      <c r="D123" s="16" t="s">
        <v>43</v>
      </c>
      <c r="E123" s="250" t="s">
        <v>44</v>
      </c>
    </row>
    <row r="124" spans="1:5" ht="15.75" x14ac:dyDescent="0.25">
      <c r="C124" s="48" t="s">
        <v>72</v>
      </c>
      <c r="D124" s="32" t="s">
        <v>52</v>
      </c>
      <c r="E124" s="25"/>
    </row>
    <row r="125" spans="1:5" ht="21.95" customHeight="1" x14ac:dyDescent="0.25">
      <c r="C125" s="4"/>
      <c r="D125" s="4"/>
    </row>
  </sheetData>
  <mergeCells count="39">
    <mergeCell ref="C60:D60"/>
    <mergeCell ref="C111:D111"/>
    <mergeCell ref="C112:D112"/>
    <mergeCell ref="C104:D104"/>
    <mergeCell ref="C105:D105"/>
    <mergeCell ref="C106:D106"/>
    <mergeCell ref="C108:D108"/>
    <mergeCell ref="C109:D109"/>
    <mergeCell ref="C110:D110"/>
    <mergeCell ref="C102:E102"/>
    <mergeCell ref="D87:F87"/>
    <mergeCell ref="C89:D89"/>
    <mergeCell ref="C90:D90"/>
    <mergeCell ref="C91:D91"/>
    <mergeCell ref="C94:E94"/>
    <mergeCell ref="C95:E95"/>
    <mergeCell ref="C96:E96"/>
    <mergeCell ref="C97:E97"/>
    <mergeCell ref="C98:E98"/>
    <mergeCell ref="C100:E100"/>
    <mergeCell ref="C101:E101"/>
    <mergeCell ref="D86:F86"/>
    <mergeCell ref="C73:F73"/>
    <mergeCell ref="D85:F85"/>
    <mergeCell ref="C56:D56"/>
    <mergeCell ref="C57:D57"/>
    <mergeCell ref="C58:E58"/>
    <mergeCell ref="C59:E59"/>
    <mergeCell ref="C9:F9"/>
    <mergeCell ref="C10:F10"/>
    <mergeCell ref="C22:F22"/>
    <mergeCell ref="C33:F33"/>
    <mergeCell ref="D2:F2"/>
    <mergeCell ref="D3:F3"/>
    <mergeCell ref="D4:F4"/>
    <mergeCell ref="D5:F5"/>
    <mergeCell ref="D6:F6"/>
    <mergeCell ref="D7:F7"/>
    <mergeCell ref="D8:F8"/>
  </mergeCells>
  <pageMargins left="0" right="0" top="0" bottom="0" header="0" footer="0"/>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tabSelected="1" topLeftCell="A58" zoomScale="120" zoomScaleNormal="120" workbookViewId="0">
      <selection activeCell="F23" sqref="F23"/>
    </sheetView>
  </sheetViews>
  <sheetFormatPr defaultColWidth="15.7109375" defaultRowHeight="20.100000000000001" customHeight="1" x14ac:dyDescent="0.2"/>
  <cols>
    <col min="1" max="1" width="5.7109375" style="80" customWidth="1"/>
    <col min="2" max="2" width="12.42578125" style="80" customWidth="1"/>
    <col min="3" max="3" width="31.7109375" style="80" customWidth="1"/>
    <col min="4" max="4" width="15.7109375" style="80"/>
    <col min="5" max="5" width="16.28515625" style="80" customWidth="1"/>
    <col min="6" max="6" width="18.28515625" style="80" customWidth="1"/>
    <col min="7" max="16384" width="15.7109375" style="80"/>
  </cols>
  <sheetData>
    <row r="1" spans="1:7" s="116" customFormat="1" ht="20.25" customHeight="1" x14ac:dyDescent="0.25">
      <c r="A1" s="130"/>
      <c r="B1" s="131" t="s">
        <v>223</v>
      </c>
      <c r="C1" s="352" t="s">
        <v>225</v>
      </c>
      <c r="D1" s="352"/>
      <c r="E1" s="132" t="s">
        <v>226</v>
      </c>
      <c r="F1" s="133" t="s">
        <v>224</v>
      </c>
      <c r="G1" s="115"/>
    </row>
    <row r="2" spans="1:7" s="116" customFormat="1" ht="21.75" customHeight="1" thickBot="1" x14ac:dyDescent="0.3">
      <c r="A2" s="134"/>
      <c r="B2" s="172" t="s">
        <v>234</v>
      </c>
      <c r="C2" s="135" t="s">
        <v>227</v>
      </c>
      <c r="D2" s="135" t="s">
        <v>228</v>
      </c>
      <c r="E2" s="136" t="s">
        <v>109</v>
      </c>
      <c r="F2" s="173" t="s">
        <v>237</v>
      </c>
      <c r="G2" s="115"/>
    </row>
    <row r="3" spans="1:7" ht="16.5" customHeight="1" x14ac:dyDescent="0.25">
      <c r="A3" s="137"/>
      <c r="B3" s="138" t="s">
        <v>158</v>
      </c>
      <c r="C3" s="139"/>
      <c r="D3" s="139"/>
      <c r="E3" s="139"/>
      <c r="F3" s="163"/>
    </row>
    <row r="4" spans="1:7" s="81" customFormat="1" ht="18.95" customHeight="1" x14ac:dyDescent="0.2">
      <c r="A4" s="140"/>
      <c r="B4" s="141"/>
      <c r="C4" s="89" t="s">
        <v>159</v>
      </c>
      <c r="D4" s="88" t="s">
        <v>160</v>
      </c>
      <c r="E4" s="89">
        <f>+'502'!E89</f>
        <v>4000000</v>
      </c>
      <c r="F4" s="164"/>
    </row>
    <row r="5" spans="1:7" s="81" customFormat="1" ht="15.75" customHeight="1" x14ac:dyDescent="0.2">
      <c r="A5" s="140"/>
      <c r="B5" s="89"/>
      <c r="C5" s="89" t="s">
        <v>161</v>
      </c>
      <c r="D5" s="89"/>
      <c r="E5" s="83">
        <f>+'502'!E90*-1</f>
        <v>-60000</v>
      </c>
      <c r="F5" s="164"/>
    </row>
    <row r="6" spans="1:7" s="81" customFormat="1" ht="18.95" customHeight="1" x14ac:dyDescent="0.2">
      <c r="A6" s="142"/>
      <c r="B6" s="89"/>
      <c r="C6" s="89"/>
      <c r="D6" s="88" t="s">
        <v>162</v>
      </c>
      <c r="E6" s="89">
        <f>E4+E5</f>
        <v>3940000</v>
      </c>
      <c r="F6" s="164"/>
    </row>
    <row r="7" spans="1:7" s="81" customFormat="1" ht="18.95" customHeight="1" x14ac:dyDescent="0.2">
      <c r="A7" s="140"/>
      <c r="B7" s="141"/>
      <c r="C7" s="89" t="s">
        <v>480</v>
      </c>
      <c r="D7" s="92">
        <f>ROUND(E6*0.3,0)</f>
        <v>1182000</v>
      </c>
      <c r="E7" s="89"/>
      <c r="F7" s="164"/>
    </row>
    <row r="8" spans="1:7" s="81" customFormat="1" ht="18.95" customHeight="1" x14ac:dyDescent="0.25">
      <c r="A8" s="140"/>
      <c r="B8" s="89"/>
      <c r="C8" s="89" t="s">
        <v>163</v>
      </c>
      <c r="D8" s="85">
        <v>500000</v>
      </c>
      <c r="E8" s="83">
        <f>(D7+D8)*-1</f>
        <v>-1682000</v>
      </c>
      <c r="F8" s="165">
        <f>E6+E8</f>
        <v>2258000</v>
      </c>
    </row>
    <row r="9" spans="1:7" s="81" customFormat="1" ht="18.95" customHeight="1" x14ac:dyDescent="0.25">
      <c r="A9" s="140"/>
      <c r="B9" s="89"/>
      <c r="C9" s="89"/>
      <c r="D9" s="92"/>
      <c r="E9" s="89"/>
      <c r="F9" s="165"/>
    </row>
    <row r="10" spans="1:7" s="81" customFormat="1" ht="18.95" customHeight="1" x14ac:dyDescent="0.25">
      <c r="A10" s="140"/>
      <c r="B10" s="143" t="s">
        <v>171</v>
      </c>
      <c r="C10" s="89"/>
      <c r="D10" s="89"/>
      <c r="E10" s="89"/>
      <c r="F10" s="164"/>
    </row>
    <row r="11" spans="1:7" s="81" customFormat="1" ht="18.95" customHeight="1" x14ac:dyDescent="0.2">
      <c r="A11" s="140"/>
      <c r="B11" s="144">
        <f>+E43</f>
        <v>2187800</v>
      </c>
      <c r="C11" s="89" t="s">
        <v>222</v>
      </c>
      <c r="D11" s="89"/>
      <c r="E11" s="89">
        <f>+E57</f>
        <v>1913800</v>
      </c>
      <c r="F11" s="164"/>
    </row>
    <row r="12" spans="1:7" s="81" customFormat="1" ht="18.95" customHeight="1" x14ac:dyDescent="0.25">
      <c r="A12" s="140"/>
      <c r="B12" s="89"/>
      <c r="C12" s="145" t="s">
        <v>221</v>
      </c>
      <c r="D12" s="146"/>
      <c r="E12" s="83">
        <f>MIN(E56,D61)*-1</f>
        <v>-840000</v>
      </c>
      <c r="F12" s="165">
        <f>E11+E12</f>
        <v>1073800</v>
      </c>
    </row>
    <row r="13" spans="1:7" s="81" customFormat="1" ht="18.95" customHeight="1" x14ac:dyDescent="0.25">
      <c r="A13" s="140"/>
      <c r="B13" s="143" t="s">
        <v>164</v>
      </c>
      <c r="C13" s="89"/>
      <c r="D13" s="89"/>
      <c r="E13" s="89"/>
      <c r="F13" s="164"/>
    </row>
    <row r="14" spans="1:7" s="81" customFormat="1" ht="18.95" customHeight="1" x14ac:dyDescent="0.2">
      <c r="A14" s="147"/>
      <c r="B14" s="144">
        <v>289</v>
      </c>
      <c r="C14" s="89" t="s">
        <v>479</v>
      </c>
      <c r="D14" s="87">
        <v>43746</v>
      </c>
      <c r="E14" s="89">
        <f>+'502'!F94</f>
        <v>6000000</v>
      </c>
      <c r="F14" s="164"/>
    </row>
    <row r="15" spans="1:7" s="81" customFormat="1" ht="18.95" customHeight="1" x14ac:dyDescent="0.2">
      <c r="A15" s="140"/>
      <c r="B15" s="148"/>
      <c r="C15" s="89" t="s">
        <v>165</v>
      </c>
      <c r="D15" s="89"/>
      <c r="E15" s="89">
        <f>+'502'!F98*-1</f>
        <v>-180000</v>
      </c>
      <c r="F15" s="164"/>
    </row>
    <row r="16" spans="1:7" s="81" customFormat="1" ht="18.95" customHeight="1" x14ac:dyDescent="0.2">
      <c r="A16" s="140"/>
      <c r="B16" s="148">
        <v>100</v>
      </c>
      <c r="C16" s="89" t="s">
        <v>235</v>
      </c>
      <c r="D16" s="88">
        <f>+'502'!F96</f>
        <v>1800000</v>
      </c>
      <c r="E16" s="89">
        <f>ROUND(D16*B14/B16,0)*-1</f>
        <v>-5202000</v>
      </c>
      <c r="F16" s="164"/>
    </row>
    <row r="17" spans="1:6" s="81" customFormat="1" ht="18.95" customHeight="1" x14ac:dyDescent="0.2">
      <c r="A17" s="140"/>
      <c r="B17" s="148">
        <v>117</v>
      </c>
      <c r="C17" s="89" t="s">
        <v>166</v>
      </c>
      <c r="D17" s="88">
        <f>+'502'!F97</f>
        <v>800000</v>
      </c>
      <c r="E17" s="83">
        <f>ROUND(D17*B14/B17,0)*-1</f>
        <v>-1976068</v>
      </c>
      <c r="F17" s="164"/>
    </row>
    <row r="18" spans="1:6" s="81" customFormat="1" ht="18.95" customHeight="1" x14ac:dyDescent="0.2">
      <c r="A18" s="140"/>
      <c r="B18" s="149"/>
      <c r="C18" s="89"/>
      <c r="D18" s="89"/>
      <c r="E18" s="89">
        <f>SUM(E14:E17)</f>
        <v>-1358068</v>
      </c>
      <c r="F18" s="164"/>
    </row>
    <row r="19" spans="1:6" s="81" customFormat="1" ht="18.95" customHeight="1" x14ac:dyDescent="0.25">
      <c r="A19" s="140"/>
      <c r="B19" s="149"/>
      <c r="C19" s="89"/>
      <c r="D19" s="92" t="s">
        <v>167</v>
      </c>
      <c r="E19" s="85">
        <f>+E18*-1</f>
        <v>1358068</v>
      </c>
      <c r="F19" s="166" t="s">
        <v>168</v>
      </c>
    </row>
    <row r="20" spans="1:6" s="81" customFormat="1" ht="18.95" customHeight="1" x14ac:dyDescent="0.25">
      <c r="A20" s="140"/>
      <c r="B20" s="143" t="s">
        <v>169</v>
      </c>
      <c r="C20" s="89"/>
      <c r="D20" s="89"/>
      <c r="E20" s="89"/>
      <c r="F20" s="164"/>
    </row>
    <row r="21" spans="1:6" s="81" customFormat="1" ht="20.100000000000001" customHeight="1" x14ac:dyDescent="0.2">
      <c r="A21" s="150"/>
      <c r="B21" s="89"/>
      <c r="C21" s="89" t="s">
        <v>484</v>
      </c>
      <c r="D21" s="89"/>
      <c r="E21" s="89">
        <f>+'502'!E104</f>
        <v>90000</v>
      </c>
      <c r="F21" s="164"/>
    </row>
    <row r="22" spans="1:6" s="81" customFormat="1" ht="20.100000000000001" customHeight="1" x14ac:dyDescent="0.25">
      <c r="A22" s="151"/>
      <c r="B22" s="89"/>
      <c r="C22" s="89" t="s">
        <v>170</v>
      </c>
      <c r="D22" s="88">
        <f>+'502'!E106</f>
        <v>216000</v>
      </c>
      <c r="E22" s="89">
        <f>ROUND(D22/90*100,0)</f>
        <v>240000</v>
      </c>
      <c r="F22" s="165"/>
    </row>
    <row r="23" spans="1:6" s="81" customFormat="1" ht="20.100000000000001" customHeight="1" x14ac:dyDescent="0.25">
      <c r="A23" s="151"/>
      <c r="B23" s="89"/>
      <c r="C23" s="89" t="s">
        <v>481</v>
      </c>
      <c r="D23" s="89"/>
      <c r="E23" s="83">
        <f>+'502'!E105</f>
        <v>250000</v>
      </c>
      <c r="F23" s="165">
        <f>SUM(E21:E23)</f>
        <v>580000</v>
      </c>
    </row>
    <row r="24" spans="1:6" s="81" customFormat="1" ht="20.100000000000001" customHeight="1" x14ac:dyDescent="0.2">
      <c r="A24" s="152"/>
      <c r="B24" s="89"/>
      <c r="C24" s="89"/>
      <c r="D24" s="89"/>
      <c r="E24" s="89"/>
      <c r="F24" s="167"/>
    </row>
    <row r="25" spans="1:6" s="81" customFormat="1" ht="20.100000000000001" customHeight="1" x14ac:dyDescent="0.25">
      <c r="A25" s="152"/>
      <c r="B25" s="88"/>
      <c r="C25" s="89"/>
      <c r="D25" s="153"/>
      <c r="E25" s="154" t="s">
        <v>188</v>
      </c>
      <c r="F25" s="165">
        <f>SUM(F3:F24)</f>
        <v>3911800</v>
      </c>
    </row>
    <row r="26" spans="1:6" s="81" customFormat="1" ht="20.100000000000001" customHeight="1" x14ac:dyDescent="0.2">
      <c r="A26" s="155"/>
      <c r="B26" s="88"/>
      <c r="C26" s="141" t="s">
        <v>218</v>
      </c>
      <c r="D26" s="89">
        <f>+'502'!E111</f>
        <v>215000</v>
      </c>
      <c r="E26" s="92"/>
      <c r="F26" s="164"/>
    </row>
    <row r="27" spans="1:6" s="81" customFormat="1" ht="20.100000000000001" customHeight="1" x14ac:dyDescent="0.2">
      <c r="A27" s="155"/>
      <c r="B27" s="88"/>
      <c r="C27" s="141" t="s">
        <v>239</v>
      </c>
      <c r="D27" s="92" t="s">
        <v>236</v>
      </c>
      <c r="E27" s="92"/>
      <c r="F27" s="164"/>
    </row>
    <row r="28" spans="1:6" s="81" customFormat="1" ht="20.100000000000001" customHeight="1" x14ac:dyDescent="0.2">
      <c r="A28" s="155"/>
      <c r="B28" s="88"/>
      <c r="C28" s="89" t="s">
        <v>219</v>
      </c>
      <c r="D28" s="83">
        <f>+'502'!E108</f>
        <v>100000</v>
      </c>
      <c r="E28" s="92"/>
      <c r="F28" s="164">
        <f>(D26+D28)*-1</f>
        <v>-315000</v>
      </c>
    </row>
    <row r="29" spans="1:6" s="81" customFormat="1" ht="20.100000000000001" customHeight="1" thickBot="1" x14ac:dyDescent="0.3">
      <c r="A29" s="152"/>
      <c r="B29" s="88"/>
      <c r="C29" s="89"/>
      <c r="D29" s="156"/>
      <c r="E29" s="154" t="s">
        <v>189</v>
      </c>
      <c r="F29" s="168">
        <f>F25+F28</f>
        <v>3596800</v>
      </c>
    </row>
    <row r="30" spans="1:6" s="81" customFormat="1" ht="22.5" customHeight="1" thickTop="1" x14ac:dyDescent="0.2">
      <c r="A30" s="152"/>
      <c r="B30" s="88"/>
      <c r="C30" s="174" t="s">
        <v>190</v>
      </c>
      <c r="D30" s="157">
        <v>0.3</v>
      </c>
      <c r="E30" s="89">
        <f>F29*D30</f>
        <v>1079040</v>
      </c>
      <c r="F30" s="164"/>
    </row>
    <row r="31" spans="1:6" s="81" customFormat="1" ht="22.5" customHeight="1" x14ac:dyDescent="0.2">
      <c r="A31" s="152"/>
      <c r="B31" s="88"/>
      <c r="C31" s="175" t="s">
        <v>238</v>
      </c>
      <c r="D31" s="176">
        <v>0.12</v>
      </c>
      <c r="E31" s="89"/>
      <c r="F31" s="164"/>
    </row>
    <row r="32" spans="1:6" s="81" customFormat="1" ht="20.100000000000001" customHeight="1" x14ac:dyDescent="0.2">
      <c r="A32" s="152"/>
      <c r="B32" s="88"/>
      <c r="C32" s="174" t="s">
        <v>191</v>
      </c>
      <c r="D32" s="157">
        <v>0.04</v>
      </c>
      <c r="E32" s="83">
        <f>ROUND(E30*4%,0)</f>
        <v>43162</v>
      </c>
      <c r="F32" s="164"/>
    </row>
    <row r="33" spans="1:6" s="81" customFormat="1" ht="20.100000000000001" customHeight="1" x14ac:dyDescent="0.25">
      <c r="A33" s="152"/>
      <c r="B33" s="88"/>
      <c r="C33" s="89"/>
      <c r="D33" s="157"/>
      <c r="E33" s="154" t="s">
        <v>192</v>
      </c>
      <c r="F33" s="169">
        <f>E30+E32+E31</f>
        <v>1122202</v>
      </c>
    </row>
    <row r="34" spans="1:6" s="81" customFormat="1" ht="20.100000000000001" customHeight="1" x14ac:dyDescent="0.2">
      <c r="A34" s="152"/>
      <c r="B34" s="89"/>
      <c r="C34" s="89" t="s">
        <v>193</v>
      </c>
      <c r="D34" s="89">
        <f>+'502'!D120</f>
        <v>400000</v>
      </c>
      <c r="E34" s="89"/>
      <c r="F34" s="164"/>
    </row>
    <row r="35" spans="1:6" s="81" customFormat="1" ht="20.100000000000001" customHeight="1" x14ac:dyDescent="0.2">
      <c r="A35" s="152"/>
      <c r="B35" s="89"/>
      <c r="C35" s="89" t="s">
        <v>194</v>
      </c>
      <c r="D35" s="83">
        <f>+'502'!E120</f>
        <v>24000</v>
      </c>
      <c r="E35" s="89">
        <f>(D34+D35)*-1</f>
        <v>-424000</v>
      </c>
      <c r="F35" s="164"/>
    </row>
    <row r="36" spans="1:6" s="81" customFormat="1" ht="27" customHeight="1" x14ac:dyDescent="0.2">
      <c r="A36" s="152"/>
      <c r="B36" s="89"/>
      <c r="C36" s="89" t="s">
        <v>195</v>
      </c>
      <c r="D36" s="89">
        <f>+'502'!D116</f>
        <v>25000</v>
      </c>
      <c r="E36" s="89"/>
      <c r="F36" s="164"/>
    </row>
    <row r="37" spans="1:6" s="81" customFormat="1" ht="15.75" customHeight="1" x14ac:dyDescent="0.2">
      <c r="A37" s="152"/>
      <c r="B37" s="88"/>
      <c r="C37" s="89" t="s">
        <v>195</v>
      </c>
      <c r="D37" s="83">
        <f>+'502'!E116</f>
        <v>45000</v>
      </c>
      <c r="E37" s="83">
        <f>(D36+D37)*-1</f>
        <v>-70000</v>
      </c>
      <c r="F37" s="167">
        <f>E35+E37</f>
        <v>-494000</v>
      </c>
    </row>
    <row r="38" spans="1:6" s="81" customFormat="1" ht="20.100000000000001" customHeight="1" x14ac:dyDescent="0.25">
      <c r="A38" s="152"/>
      <c r="B38" s="88"/>
      <c r="C38" s="89"/>
      <c r="D38" s="89"/>
      <c r="E38" s="158" t="s">
        <v>220</v>
      </c>
      <c r="F38" s="170">
        <f>F33+F37</f>
        <v>628202</v>
      </c>
    </row>
    <row r="39" spans="1:6" s="81" customFormat="1" ht="20.100000000000001" customHeight="1" x14ac:dyDescent="0.2">
      <c r="A39" s="152"/>
      <c r="B39" s="88"/>
      <c r="C39" s="141" t="s">
        <v>196</v>
      </c>
      <c r="D39" s="88" t="s">
        <v>197</v>
      </c>
      <c r="E39" s="89"/>
      <c r="F39" s="164"/>
    </row>
    <row r="40" spans="1:6" s="81" customFormat="1" ht="17.25" customHeight="1" thickBot="1" x14ac:dyDescent="0.3">
      <c r="A40" s="159"/>
      <c r="B40" s="160"/>
      <c r="C40" s="160"/>
      <c r="D40" s="161" t="s">
        <v>220</v>
      </c>
      <c r="E40" s="162" t="s">
        <v>198</v>
      </c>
      <c r="F40" s="171">
        <f>ROUND(+F38,-1)</f>
        <v>628200</v>
      </c>
    </row>
    <row r="41" spans="1:6" s="81" customFormat="1" ht="17.25" customHeight="1" x14ac:dyDescent="0.2">
      <c r="B41" s="353" t="s">
        <v>232</v>
      </c>
      <c r="C41" s="353"/>
      <c r="D41" s="353"/>
      <c r="E41" s="353"/>
      <c r="F41" s="353"/>
    </row>
    <row r="42" spans="1:6" s="81" customFormat="1" ht="18" customHeight="1" x14ac:dyDescent="0.25">
      <c r="B42" s="129" t="s">
        <v>216</v>
      </c>
      <c r="C42" s="128"/>
      <c r="D42" s="128"/>
      <c r="E42" s="127"/>
      <c r="F42" s="127"/>
    </row>
    <row r="43" spans="1:6" s="81" customFormat="1" ht="18" customHeight="1" x14ac:dyDescent="0.2">
      <c r="A43" s="84"/>
      <c r="C43" s="81" t="s">
        <v>172</v>
      </c>
      <c r="E43" s="81">
        <f>+'502'!D51</f>
        <v>2187800</v>
      </c>
    </row>
    <row r="44" spans="1:6" s="81" customFormat="1" ht="18" customHeight="1" x14ac:dyDescent="0.2">
      <c r="A44" s="84"/>
      <c r="B44" s="90" t="s">
        <v>240</v>
      </c>
      <c r="C44" s="107" t="s">
        <v>173</v>
      </c>
      <c r="E44" s="82"/>
    </row>
    <row r="45" spans="1:6" s="81" customFormat="1" ht="18" customHeight="1" x14ac:dyDescent="0.2">
      <c r="A45" s="84"/>
      <c r="B45" s="82" t="s">
        <v>209</v>
      </c>
      <c r="C45" s="81" t="s">
        <v>204</v>
      </c>
      <c r="D45" s="81">
        <f>+'502'!F55</f>
        <v>80000</v>
      </c>
      <c r="E45" s="82"/>
    </row>
    <row r="46" spans="1:6" s="81" customFormat="1" ht="18" customHeight="1" x14ac:dyDescent="0.2">
      <c r="A46" s="84"/>
      <c r="B46" s="82" t="s">
        <v>210</v>
      </c>
      <c r="C46" s="81" t="s">
        <v>174</v>
      </c>
      <c r="D46" s="81">
        <f>+'502'!F56*30%</f>
        <v>189000</v>
      </c>
      <c r="E46" s="82"/>
    </row>
    <row r="47" spans="1:6" s="81" customFormat="1" ht="18" customHeight="1" x14ac:dyDescent="0.2">
      <c r="A47" s="84"/>
      <c r="B47" s="82" t="s">
        <v>211</v>
      </c>
      <c r="C47" s="81" t="s">
        <v>205</v>
      </c>
      <c r="D47" s="81">
        <f>+'502'!F57</f>
        <v>75000</v>
      </c>
      <c r="E47" s="82"/>
    </row>
    <row r="48" spans="1:6" s="81" customFormat="1" ht="18" customHeight="1" x14ac:dyDescent="0.2">
      <c r="A48" s="84"/>
      <c r="B48" s="82" t="s">
        <v>213</v>
      </c>
      <c r="C48" s="81" t="s">
        <v>207</v>
      </c>
      <c r="D48" s="89">
        <f>+'502'!F59</f>
        <v>250000</v>
      </c>
      <c r="E48" s="82"/>
    </row>
    <row r="49" spans="1:7" s="81" customFormat="1" ht="18" customHeight="1" x14ac:dyDescent="0.2">
      <c r="A49" s="84"/>
      <c r="B49" s="82" t="s">
        <v>214</v>
      </c>
      <c r="C49" s="81" t="s">
        <v>208</v>
      </c>
      <c r="D49" s="89">
        <f>+'502'!F60</f>
        <v>80000</v>
      </c>
      <c r="E49" s="82"/>
    </row>
    <row r="50" spans="1:7" s="81" customFormat="1" ht="18" customHeight="1" x14ac:dyDescent="0.2">
      <c r="A50" s="84"/>
      <c r="B50" s="90" t="s">
        <v>240</v>
      </c>
      <c r="C50" s="108" t="s">
        <v>201</v>
      </c>
      <c r="D50" s="83"/>
      <c r="E50" s="84">
        <f>SUM(D44:D50)</f>
        <v>674000</v>
      </c>
    </row>
    <row r="51" spans="1:7" s="81" customFormat="1" ht="18" customHeight="1" x14ac:dyDescent="0.2">
      <c r="A51" s="84"/>
      <c r="B51" s="82" t="s">
        <v>212</v>
      </c>
      <c r="C51" s="81" t="s">
        <v>206</v>
      </c>
      <c r="E51" s="81">
        <f>+'502'!F58*-1</f>
        <v>-410000</v>
      </c>
    </row>
    <row r="52" spans="1:7" s="81" customFormat="1" ht="18" customHeight="1" x14ac:dyDescent="0.2">
      <c r="A52" s="84"/>
      <c r="B52" s="82" t="s">
        <v>175</v>
      </c>
      <c r="C52" s="81" t="s">
        <v>176</v>
      </c>
      <c r="E52" s="81">
        <f>+'502'!D50</f>
        <v>950000</v>
      </c>
      <c r="F52" s="82" t="s">
        <v>177</v>
      </c>
    </row>
    <row r="53" spans="1:7" s="81" customFormat="1" ht="18" customHeight="1" x14ac:dyDescent="0.2">
      <c r="A53" s="84"/>
      <c r="B53" s="82" t="s">
        <v>178</v>
      </c>
      <c r="C53" s="81" t="s">
        <v>179</v>
      </c>
      <c r="E53" s="114">
        <f>+E67*-1</f>
        <v>-2328000</v>
      </c>
      <c r="F53" s="82" t="s">
        <v>180</v>
      </c>
    </row>
    <row r="54" spans="1:7" s="81" customFormat="1" ht="18" customHeight="1" x14ac:dyDescent="0.2">
      <c r="A54" s="84"/>
      <c r="B54" s="82"/>
      <c r="C54" s="109" t="s">
        <v>181</v>
      </c>
      <c r="D54" s="89"/>
      <c r="E54" s="83"/>
      <c r="F54" s="82" t="s">
        <v>182</v>
      </c>
    </row>
    <row r="55" spans="1:7" s="81" customFormat="1" ht="18" customHeight="1" x14ac:dyDescent="0.25">
      <c r="A55" s="84"/>
      <c r="B55" s="82"/>
      <c r="C55" s="86" t="s">
        <v>183</v>
      </c>
      <c r="E55" s="86">
        <f>SUM(E43:E54)</f>
        <v>1073800</v>
      </c>
    </row>
    <row r="56" spans="1:7" s="81" customFormat="1" ht="18" customHeight="1" x14ac:dyDescent="0.2">
      <c r="A56" s="84"/>
      <c r="C56" s="81" t="s">
        <v>184</v>
      </c>
      <c r="E56" s="81">
        <f>+'502'!D47</f>
        <v>840000</v>
      </c>
    </row>
    <row r="57" spans="1:7" s="81" customFormat="1" ht="18" customHeight="1" thickBot="1" x14ac:dyDescent="0.3">
      <c r="A57" s="84"/>
      <c r="C57" s="81" t="s">
        <v>185</v>
      </c>
      <c r="E57" s="91">
        <f>E56+E55</f>
        <v>1913800</v>
      </c>
    </row>
    <row r="58" spans="1:7" s="81" customFormat="1" ht="18" customHeight="1" thickTop="1" x14ac:dyDescent="0.25">
      <c r="A58" s="84"/>
      <c r="B58" s="117" t="s">
        <v>229</v>
      </c>
      <c r="D58" s="93"/>
    </row>
    <row r="59" spans="1:7" s="81" customFormat="1" ht="18" customHeight="1" x14ac:dyDescent="0.2">
      <c r="A59" s="84"/>
      <c r="B59" s="118" t="s">
        <v>230</v>
      </c>
      <c r="C59" s="81" t="s">
        <v>231</v>
      </c>
      <c r="D59" s="81">
        <f>300000*0.9</f>
        <v>270000</v>
      </c>
    </row>
    <row r="60" spans="1:7" s="81" customFormat="1" ht="18" customHeight="1" x14ac:dyDescent="0.2">
      <c r="A60" s="84"/>
      <c r="C60" s="81" t="s">
        <v>186</v>
      </c>
      <c r="D60" s="81">
        <f>(E57-300000)*0.6</f>
        <v>968280</v>
      </c>
    </row>
    <row r="61" spans="1:7" s="81" customFormat="1" ht="18" customHeight="1" thickBot="1" x14ac:dyDescent="0.3">
      <c r="A61" s="84"/>
      <c r="C61" s="81" t="s">
        <v>187</v>
      </c>
      <c r="D61" s="91">
        <f>SUM(D59:D60)</f>
        <v>1238280</v>
      </c>
    </row>
    <row r="62" spans="1:7" s="81" customFormat="1" ht="18" customHeight="1" thickTop="1" x14ac:dyDescent="0.25">
      <c r="B62" s="129" t="s">
        <v>233</v>
      </c>
      <c r="C62" s="129"/>
      <c r="D62" s="129"/>
      <c r="E62" s="129"/>
      <c r="G62" s="82"/>
    </row>
    <row r="63" spans="1:7" s="81" customFormat="1" ht="18" customHeight="1" x14ac:dyDescent="0.2">
      <c r="A63" s="84"/>
      <c r="B63" s="82" t="s">
        <v>215</v>
      </c>
      <c r="C63" s="110" t="str">
        <f>+'502'!D63</f>
        <v>Plant and Machinery</v>
      </c>
      <c r="D63" s="112" t="str">
        <f>+'502'!E63</f>
        <v>Computer &amp; Laptop</v>
      </c>
      <c r="E63" s="82" t="s">
        <v>217</v>
      </c>
      <c r="G63" s="82"/>
    </row>
    <row r="64" spans="1:7" s="81" customFormat="1" ht="18" customHeight="1" x14ac:dyDescent="0.2">
      <c r="A64" s="84"/>
      <c r="B64" s="82" t="s">
        <v>19</v>
      </c>
      <c r="C64" s="111">
        <v>0.15</v>
      </c>
      <c r="D64" s="111">
        <v>0.4</v>
      </c>
      <c r="G64" s="82"/>
    </row>
    <row r="65" spans="1:10" s="81" customFormat="1" ht="18" customHeight="1" x14ac:dyDescent="0.2">
      <c r="A65" s="84"/>
      <c r="B65" s="82" t="s">
        <v>202</v>
      </c>
      <c r="C65" s="121">
        <f>('502'!D65+'502'!D66+'502'!D67)*C64</f>
        <v>812160</v>
      </c>
      <c r="D65" s="119">
        <f>('502'!E65+'502'!E66+'502'!E67)*D64</f>
        <v>1443840</v>
      </c>
      <c r="G65" s="82"/>
    </row>
    <row r="66" spans="1:10" s="81" customFormat="1" ht="18" customHeight="1" x14ac:dyDescent="0.2">
      <c r="A66" s="84"/>
      <c r="B66" s="82" t="s">
        <v>203</v>
      </c>
      <c r="C66" s="122">
        <f>(+'502'!D68+'502'!D69)*C64/2</f>
        <v>25920</v>
      </c>
      <c r="D66" s="120">
        <f>('502'!E68+'502'!E69)*D64/2</f>
        <v>46080</v>
      </c>
      <c r="G66" s="82"/>
      <c r="I66" s="89"/>
      <c r="J66" s="89"/>
    </row>
    <row r="67" spans="1:10" s="81" customFormat="1" ht="18" customHeight="1" thickBot="1" x14ac:dyDescent="0.3">
      <c r="A67" s="125"/>
      <c r="B67" s="113"/>
      <c r="C67" s="124">
        <f>SUM(C65:C66)</f>
        <v>838080</v>
      </c>
      <c r="D67" s="126">
        <f>SUM(D65:D66)</f>
        <v>1489920</v>
      </c>
      <c r="E67" s="123">
        <f>C67+D67</f>
        <v>2328000</v>
      </c>
      <c r="G67" s="82"/>
      <c r="I67" s="89"/>
      <c r="J67" s="89"/>
    </row>
    <row r="68" spans="1:10" s="81" customFormat="1" ht="18" customHeight="1" thickTop="1" x14ac:dyDescent="0.2">
      <c r="A68" s="84"/>
      <c r="C68" s="89"/>
      <c r="D68" s="89"/>
      <c r="G68" s="82"/>
      <c r="I68" s="89"/>
      <c r="J68" s="89"/>
    </row>
    <row r="69" spans="1:10" s="81" customFormat="1" ht="18.95" customHeight="1" x14ac:dyDescent="0.2">
      <c r="A69" s="92"/>
      <c r="B69" s="94">
        <v>1</v>
      </c>
      <c r="C69" s="95" t="s">
        <v>199</v>
      </c>
      <c r="D69" s="96"/>
      <c r="E69" s="249" t="s">
        <v>473</v>
      </c>
      <c r="G69" s="82"/>
    </row>
    <row r="70" spans="1:10" s="81" customFormat="1" ht="18.95" customHeight="1" x14ac:dyDescent="0.2">
      <c r="A70" s="92"/>
      <c r="B70" s="97"/>
      <c r="C70" s="98" t="s">
        <v>474</v>
      </c>
      <c r="D70" s="96"/>
      <c r="E70" s="99"/>
    </row>
    <row r="71" spans="1:10" s="81" customFormat="1" ht="16.5" customHeight="1" x14ac:dyDescent="0.2">
      <c r="A71" s="92"/>
      <c r="B71" s="97">
        <v>2</v>
      </c>
      <c r="C71" s="95" t="s">
        <v>200</v>
      </c>
      <c r="D71" s="96"/>
      <c r="E71" s="251"/>
    </row>
    <row r="72" spans="1:10" s="81" customFormat="1" ht="18.95" customHeight="1" x14ac:dyDescent="0.2">
      <c r="A72" s="92"/>
      <c r="B72" s="94"/>
      <c r="C72" s="100" t="s">
        <v>475</v>
      </c>
      <c r="D72" s="96"/>
      <c r="E72" s="249" t="s">
        <v>473</v>
      </c>
    </row>
    <row r="73" spans="1:10" s="81" customFormat="1" ht="18.95" customHeight="1" x14ac:dyDescent="0.2">
      <c r="A73" s="92"/>
      <c r="B73" s="97">
        <v>3</v>
      </c>
      <c r="C73" s="95" t="s">
        <v>476</v>
      </c>
      <c r="D73" s="101"/>
      <c r="E73" s="99"/>
    </row>
    <row r="74" spans="1:10" s="81" customFormat="1" ht="18.95" customHeight="1" x14ac:dyDescent="0.2">
      <c r="A74" s="92"/>
      <c r="B74" s="94"/>
      <c r="C74" s="98" t="s">
        <v>477</v>
      </c>
      <c r="D74" s="96"/>
      <c r="E74" s="96"/>
    </row>
    <row r="75" spans="1:10" s="81" customFormat="1" ht="18.95" customHeight="1" x14ac:dyDescent="0.2">
      <c r="A75" s="92"/>
      <c r="B75" s="94">
        <v>4</v>
      </c>
      <c r="C75" s="95" t="s">
        <v>478</v>
      </c>
      <c r="D75" s="96"/>
      <c r="E75" s="99"/>
    </row>
    <row r="76" spans="1:10" s="81" customFormat="1" ht="18.95" customHeight="1" x14ac:dyDescent="0.2">
      <c r="A76" s="92"/>
      <c r="B76" s="101"/>
      <c r="C76" s="98" t="s">
        <v>477</v>
      </c>
      <c r="D76" s="96"/>
      <c r="E76" s="96"/>
    </row>
    <row r="77" spans="1:10" s="81" customFormat="1" ht="18.95" customHeight="1" x14ac:dyDescent="0.2">
      <c r="A77" s="92"/>
      <c r="B77" s="82"/>
    </row>
    <row r="78" spans="1:10" s="81" customFormat="1" ht="18.95" customHeight="1" x14ac:dyDescent="0.2">
      <c r="A78" s="92"/>
      <c r="B78" s="82"/>
    </row>
    <row r="79" spans="1:10" s="81" customFormat="1" ht="18.95" customHeight="1" x14ac:dyDescent="0.2">
      <c r="A79" s="92"/>
      <c r="B79" s="82"/>
    </row>
    <row r="80" spans="1:10" s="81" customFormat="1" ht="18.95" customHeight="1" x14ac:dyDescent="0.2">
      <c r="A80" s="92"/>
      <c r="B80" s="82"/>
    </row>
    <row r="81" spans="1:2" s="81" customFormat="1" ht="18.95" customHeight="1" x14ac:dyDescent="0.2">
      <c r="A81" s="92"/>
      <c r="B81" s="82"/>
    </row>
    <row r="82" spans="1:2" s="81" customFormat="1" ht="18.95" customHeight="1" x14ac:dyDescent="0.2">
      <c r="A82" s="92"/>
      <c r="B82" s="82"/>
    </row>
    <row r="83" spans="1:2" s="81" customFormat="1" ht="18.95" customHeight="1" x14ac:dyDescent="0.2">
      <c r="A83" s="92"/>
      <c r="B83" s="82"/>
    </row>
    <row r="84" spans="1:2" s="81" customFormat="1" ht="18.95" customHeight="1" x14ac:dyDescent="0.2">
      <c r="A84" s="92"/>
      <c r="B84" s="82"/>
    </row>
    <row r="85" spans="1:2" s="81" customFormat="1" ht="18.95" customHeight="1" x14ac:dyDescent="0.2">
      <c r="A85" s="92"/>
      <c r="B85" s="82"/>
    </row>
    <row r="86" spans="1:2" s="81" customFormat="1" ht="18.95" customHeight="1" x14ac:dyDescent="0.2">
      <c r="A86" s="92"/>
      <c r="B86" s="82"/>
    </row>
    <row r="87" spans="1:2" s="81" customFormat="1" ht="18.95" customHeight="1" x14ac:dyDescent="0.2">
      <c r="A87" s="92"/>
      <c r="B87" s="82"/>
    </row>
    <row r="88" spans="1:2" s="81" customFormat="1" ht="24" customHeight="1" x14ac:dyDescent="0.2">
      <c r="A88" s="92"/>
      <c r="B88" s="82"/>
    </row>
    <row r="89" spans="1:2" s="81" customFormat="1" ht="18.95" customHeight="1" x14ac:dyDescent="0.2">
      <c r="A89" s="92"/>
      <c r="B89" s="82"/>
    </row>
    <row r="90" spans="1:2" s="81" customFormat="1" ht="18.95" customHeight="1" x14ac:dyDescent="0.2">
      <c r="A90" s="92"/>
      <c r="B90" s="88"/>
    </row>
    <row r="91" spans="1:2" s="81" customFormat="1" ht="18.95" customHeight="1" x14ac:dyDescent="0.25">
      <c r="A91" s="102"/>
      <c r="B91" s="88"/>
    </row>
    <row r="92" spans="1:2" s="81" customFormat="1" ht="18.95" customHeight="1" x14ac:dyDescent="0.25">
      <c r="A92" s="102"/>
      <c r="B92" s="88"/>
    </row>
    <row r="93" spans="1:2" s="81" customFormat="1" ht="19.5" customHeight="1" x14ac:dyDescent="0.2"/>
    <row r="94" spans="1:2" s="81" customFormat="1" ht="15" customHeight="1" x14ac:dyDescent="0.2"/>
    <row r="95" spans="1:2" s="81" customFormat="1" ht="19.5" customHeight="1" x14ac:dyDescent="0.2"/>
    <row r="96" spans="1:2" s="81" customFormat="1" ht="20.100000000000001" customHeight="1" x14ac:dyDescent="0.2"/>
    <row r="97" spans="1:5" s="81" customFormat="1" ht="30.75" customHeight="1" x14ac:dyDescent="0.2">
      <c r="A97" s="103"/>
      <c r="D97" s="82"/>
      <c r="E97" s="82"/>
    </row>
    <row r="98" spans="1:5" s="81" customFormat="1" ht="20.100000000000001" customHeight="1" x14ac:dyDescent="0.2"/>
    <row r="99" spans="1:5" s="81" customFormat="1" ht="22.5" customHeight="1" x14ac:dyDescent="0.2">
      <c r="A99" s="104"/>
      <c r="B99" s="82"/>
    </row>
    <row r="100" spans="1:5" s="81" customFormat="1" ht="20.100000000000001" customHeight="1" x14ac:dyDescent="0.2">
      <c r="A100" s="89"/>
      <c r="B100" s="82"/>
    </row>
    <row r="101" spans="1:5" s="81" customFormat="1" ht="20.100000000000001" customHeight="1" x14ac:dyDescent="0.2">
      <c r="A101" s="89"/>
      <c r="B101" s="82"/>
    </row>
    <row r="102" spans="1:5" s="81" customFormat="1" ht="20.100000000000001" customHeight="1" x14ac:dyDescent="0.2">
      <c r="A102" s="89"/>
      <c r="B102" s="82"/>
    </row>
    <row r="103" spans="1:5" s="81" customFormat="1" ht="20.100000000000001" customHeight="1" x14ac:dyDescent="0.2">
      <c r="A103" s="89"/>
      <c r="B103" s="82"/>
    </row>
    <row r="104" spans="1:5" s="81" customFormat="1" ht="20.100000000000001" customHeight="1" x14ac:dyDescent="0.2">
      <c r="A104" s="92"/>
      <c r="B104" s="82"/>
    </row>
    <row r="105" spans="1:5" s="81" customFormat="1" ht="33" customHeight="1" x14ac:dyDescent="0.2">
      <c r="A105" s="105"/>
    </row>
    <row r="106" spans="1:5" s="81" customFormat="1" ht="18" customHeight="1" x14ac:dyDescent="0.2">
      <c r="A106" s="106"/>
    </row>
    <row r="107" spans="1:5" s="81" customFormat="1" ht="20.100000000000001" customHeight="1" x14ac:dyDescent="0.2">
      <c r="A107" s="92"/>
    </row>
    <row r="108" spans="1:5" s="81" customFormat="1" ht="20.100000000000001" customHeight="1" x14ac:dyDescent="0.2">
      <c r="A108" s="92"/>
      <c r="B108" s="82"/>
    </row>
    <row r="109" spans="1:5" s="81" customFormat="1" ht="20.100000000000001" customHeight="1" x14ac:dyDescent="0.2">
      <c r="A109" s="92"/>
      <c r="B109" s="82"/>
    </row>
    <row r="110" spans="1:5" s="81" customFormat="1" ht="20.100000000000001" customHeight="1" x14ac:dyDescent="0.2">
      <c r="A110" s="92"/>
      <c r="B110" s="82"/>
    </row>
    <row r="111" spans="1:5" s="81" customFormat="1" ht="20.100000000000001" customHeight="1" x14ac:dyDescent="0.2">
      <c r="A111" s="92"/>
      <c r="B111" s="82"/>
    </row>
    <row r="112" spans="1:5" s="81" customFormat="1" ht="20.100000000000001" customHeight="1" x14ac:dyDescent="0.2">
      <c r="A112" s="92"/>
      <c r="B112" s="82"/>
    </row>
    <row r="113" spans="1:2" s="81" customFormat="1" ht="20.100000000000001" customHeight="1" x14ac:dyDescent="0.2">
      <c r="A113" s="92"/>
    </row>
    <row r="114" spans="1:2" s="81" customFormat="1" ht="20.100000000000001" customHeight="1" x14ac:dyDescent="0.25">
      <c r="A114" s="102"/>
      <c r="B114" s="82"/>
    </row>
    <row r="115" spans="1:2" s="81" customFormat="1" ht="20.100000000000001" customHeight="1" x14ac:dyDescent="0.2"/>
    <row r="116" spans="1:2" s="81" customFormat="1" ht="20.100000000000001" customHeight="1" x14ac:dyDescent="0.2"/>
    <row r="117" spans="1:2" s="81" customFormat="1" ht="20.100000000000001" customHeight="1" x14ac:dyDescent="0.2"/>
    <row r="118" spans="1:2" s="81" customFormat="1" ht="20.100000000000001" customHeight="1" x14ac:dyDescent="0.2"/>
    <row r="119" spans="1:2" s="81" customFormat="1" ht="20.100000000000001" customHeight="1" x14ac:dyDescent="0.2"/>
    <row r="120" spans="1:2" s="81" customFormat="1" ht="20.100000000000001" customHeight="1" x14ac:dyDescent="0.2"/>
    <row r="121" spans="1:2" s="81" customFormat="1" ht="20.100000000000001" customHeight="1" x14ac:dyDescent="0.2"/>
    <row r="122" spans="1:2" s="81" customFormat="1" ht="20.100000000000001" customHeight="1" x14ac:dyDescent="0.2"/>
    <row r="123" spans="1:2" s="81" customFormat="1" ht="20.100000000000001" customHeight="1" x14ac:dyDescent="0.2"/>
    <row r="124" spans="1:2" s="81" customFormat="1" ht="20.100000000000001" customHeight="1" x14ac:dyDescent="0.2"/>
    <row r="125" spans="1:2" s="81" customFormat="1" ht="20.100000000000001" customHeight="1" x14ac:dyDescent="0.2"/>
    <row r="126" spans="1:2" s="81" customFormat="1" ht="20.100000000000001" customHeight="1" x14ac:dyDescent="0.2"/>
    <row r="127" spans="1:2" s="81" customFormat="1" ht="20.100000000000001" customHeight="1" x14ac:dyDescent="0.2"/>
    <row r="128" spans="1:2" s="81" customFormat="1" ht="20.100000000000001" customHeight="1" x14ac:dyDescent="0.2"/>
    <row r="129" s="81" customFormat="1" ht="20.100000000000001" customHeight="1" x14ac:dyDescent="0.2"/>
    <row r="130" s="81" customFormat="1" ht="20.100000000000001" customHeight="1" x14ac:dyDescent="0.2"/>
    <row r="131" s="81" customFormat="1" ht="20.100000000000001" customHeight="1" x14ac:dyDescent="0.2"/>
    <row r="132" s="81" customFormat="1" ht="20.100000000000001" customHeight="1" x14ac:dyDescent="0.2"/>
    <row r="133" s="81" customFormat="1" ht="20.100000000000001" customHeight="1" x14ac:dyDescent="0.2"/>
    <row r="134" s="81" customFormat="1" ht="20.100000000000001" customHeight="1" x14ac:dyDescent="0.2"/>
    <row r="135" s="81" customFormat="1" ht="20.100000000000001" customHeight="1" x14ac:dyDescent="0.2"/>
    <row r="136" s="81" customFormat="1" ht="20.100000000000001" customHeight="1" x14ac:dyDescent="0.2"/>
    <row r="137" s="81" customFormat="1" ht="20.100000000000001" customHeight="1" x14ac:dyDescent="0.2"/>
    <row r="138" s="81" customFormat="1" ht="20.100000000000001" customHeight="1" x14ac:dyDescent="0.2"/>
    <row r="139" s="81" customFormat="1" ht="20.100000000000001" customHeight="1" x14ac:dyDescent="0.2"/>
    <row r="140" s="81" customFormat="1" ht="20.100000000000001" customHeight="1" x14ac:dyDescent="0.2"/>
    <row r="141" s="81" customFormat="1" ht="20.100000000000001" customHeight="1" x14ac:dyDescent="0.2"/>
    <row r="142" s="81" customFormat="1" ht="20.100000000000001" customHeight="1" x14ac:dyDescent="0.2"/>
    <row r="143" s="81" customFormat="1" ht="20.100000000000001" customHeight="1" x14ac:dyDescent="0.2"/>
    <row r="144" s="81" customFormat="1" ht="20.100000000000001" customHeight="1" x14ac:dyDescent="0.2"/>
    <row r="145" s="81" customFormat="1" ht="20.100000000000001" customHeight="1" x14ac:dyDescent="0.2"/>
    <row r="146" s="81" customFormat="1" ht="20.100000000000001" customHeight="1" x14ac:dyDescent="0.2"/>
    <row r="147" s="81" customFormat="1" ht="20.100000000000001" customHeight="1" x14ac:dyDescent="0.2"/>
    <row r="148" s="81" customFormat="1" ht="20.100000000000001" customHeight="1" x14ac:dyDescent="0.2"/>
    <row r="149" s="81" customFormat="1" ht="20.100000000000001" customHeight="1" x14ac:dyDescent="0.2"/>
    <row r="150" s="81" customFormat="1" ht="20.100000000000001" customHeight="1" x14ac:dyDescent="0.2"/>
    <row r="151" s="81" customFormat="1" ht="20.100000000000001" customHeight="1" x14ac:dyDescent="0.2"/>
    <row r="152" s="81" customFormat="1" ht="20.100000000000001" customHeight="1" x14ac:dyDescent="0.2"/>
    <row r="153" s="81" customFormat="1" ht="20.100000000000001" customHeight="1" x14ac:dyDescent="0.2"/>
    <row r="154" s="81" customFormat="1" ht="20.100000000000001" customHeight="1" x14ac:dyDescent="0.2"/>
    <row r="155" s="81" customFormat="1" ht="20.100000000000001" customHeight="1" x14ac:dyDescent="0.2"/>
    <row r="156" s="81" customFormat="1" ht="20.100000000000001" customHeight="1" x14ac:dyDescent="0.2"/>
  </sheetData>
  <mergeCells count="2">
    <mergeCell ref="C1:D1"/>
    <mergeCell ref="B41:F41"/>
  </mergeCells>
  <printOptions horizontalCentered="1"/>
  <pageMargins left="0.19685039370078741" right="0.19685039370078741" top="0.19685039370078741" bottom="0.19685039370078741"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OI</vt:lpstr>
      <vt:lpstr>502</vt:lpstr>
      <vt:lpstr>Sol-502</vt:lpstr>
      <vt:lpstr>OI!Print_Area</vt:lpstr>
      <vt:lpstr>'Sol-502'!Print_Area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Rathore</cp:lastModifiedBy>
  <cp:lastPrinted>2021-02-20T21:28:12Z</cp:lastPrinted>
  <dcterms:created xsi:type="dcterms:W3CDTF">2020-11-25T18:59:50Z</dcterms:created>
  <dcterms:modified xsi:type="dcterms:W3CDTF">2021-02-21T22:18:29Z</dcterms:modified>
</cp:coreProperties>
</file>